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214\Desktop\Asup sindicat\Evolutia salariilor in invatamant 2016_2022\Noua lege a salarizarii lucru\"/>
    </mc:Choice>
  </mc:AlternateContent>
  <xr:revisionPtr revIDLastSave="0" documentId="13_ncr:1_{879EB499-DBD4-415C-BE74-4763341B8C91}" xr6:coauthVersionLast="47" xr6:coauthVersionMax="47" xr10:uidLastSave="{00000000-0000-0000-0000-000000000000}"/>
  <bookViews>
    <workbookView xWindow="-120" yWindow="-120" windowWidth="37650" windowHeight="21840" activeTab="1" xr2:uid="{00000000-000D-0000-FFFF-FFFF00000000}"/>
  </bookViews>
  <sheets>
    <sheet name="functii de conducere" sheetId="3" r:id="rId1"/>
    <sheet name="Didactic_Predare Universitar" sheetId="1" r:id="rId2"/>
    <sheet name="Didactic_Auxiliar" sheetId="7" r:id="rId3"/>
    <sheet name="Cercetare" sheetId="6" r:id="rId4"/>
    <sheet name="BCU-uri" sheetId="5" r:id="rId5"/>
    <sheet name="Personal Nedidactic" sheetId="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9" i="6" l="1"/>
  <c r="J40" i="6"/>
  <c r="J41" i="6"/>
  <c r="J42" i="6"/>
  <c r="J43" i="6"/>
  <c r="J44" i="6"/>
  <c r="J45" i="6"/>
  <c r="J46" i="6"/>
  <c r="J38" i="6"/>
  <c r="AB39" i="6"/>
  <c r="AB40" i="6"/>
  <c r="AB41" i="6"/>
  <c r="AB42" i="6"/>
  <c r="AB43" i="6"/>
  <c r="AB44" i="6"/>
  <c r="AB45" i="6"/>
  <c r="AB46" i="6"/>
  <c r="AB38" i="6"/>
  <c r="AB18" i="6"/>
  <c r="AB19" i="6"/>
  <c r="AB20" i="6"/>
  <c r="AB21" i="6"/>
  <c r="AB22" i="6"/>
  <c r="AB23" i="6"/>
  <c r="AB24" i="6"/>
  <c r="AB25" i="6"/>
  <c r="AB17" i="6"/>
  <c r="P18" i="6"/>
  <c r="Q18" i="6"/>
  <c r="R18" i="6"/>
  <c r="S18" i="6"/>
  <c r="T18" i="6"/>
  <c r="U18" i="6"/>
  <c r="P19" i="6"/>
  <c r="Q19" i="6"/>
  <c r="R19" i="6"/>
  <c r="S19" i="6"/>
  <c r="T19" i="6"/>
  <c r="U19" i="6"/>
  <c r="P20" i="6"/>
  <c r="Q20" i="6"/>
  <c r="R20" i="6"/>
  <c r="S20" i="6"/>
  <c r="T20" i="6"/>
  <c r="U20" i="6"/>
  <c r="P21" i="6"/>
  <c r="Q21" i="6"/>
  <c r="R21" i="6"/>
  <c r="S21" i="6"/>
  <c r="T21" i="6"/>
  <c r="U21" i="6"/>
  <c r="P22" i="6"/>
  <c r="Q22" i="6"/>
  <c r="R22" i="6"/>
  <c r="S22" i="6"/>
  <c r="T22" i="6"/>
  <c r="U22" i="6"/>
  <c r="P23" i="6"/>
  <c r="Q23" i="6"/>
  <c r="R23" i="6"/>
  <c r="S23" i="6"/>
  <c r="T23" i="6"/>
  <c r="U23" i="6"/>
  <c r="P24" i="6"/>
  <c r="Q24" i="6"/>
  <c r="R24" i="6"/>
  <c r="S24" i="6"/>
  <c r="T24" i="6"/>
  <c r="U24" i="6"/>
  <c r="P25" i="6"/>
  <c r="Q25" i="6"/>
  <c r="R25" i="6"/>
  <c r="S25" i="6"/>
  <c r="T25" i="6"/>
  <c r="U25" i="6"/>
  <c r="Q17" i="6"/>
  <c r="R17" i="6"/>
  <c r="S17" i="6"/>
  <c r="T17" i="6"/>
  <c r="U17" i="6"/>
  <c r="P17" i="6"/>
  <c r="AA7" i="6"/>
  <c r="N7" i="6"/>
  <c r="Z6" i="6"/>
  <c r="AA6" i="6" s="1"/>
  <c r="N6" i="6"/>
  <c r="AA5" i="6"/>
  <c r="N5" i="6"/>
  <c r="W17" i="6"/>
  <c r="X17" i="6" s="1"/>
  <c r="Y17" i="6" s="1"/>
  <c r="Z17" i="6" s="1"/>
  <c r="AA17" i="6" s="1"/>
  <c r="AG17" i="6" s="1"/>
  <c r="W18" i="6"/>
  <c r="X18" i="6" s="1"/>
  <c r="Y18" i="6" s="1"/>
  <c r="Z18" i="6" s="1"/>
  <c r="AA18" i="6" s="1"/>
  <c r="AG18" i="6" s="1"/>
  <c r="W19" i="6"/>
  <c r="X19" i="6" s="1"/>
  <c r="Y19" i="6" s="1"/>
  <c r="Z19" i="6" s="1"/>
  <c r="AA19" i="6" s="1"/>
  <c r="AG19" i="6" s="1"/>
  <c r="W20" i="6"/>
  <c r="X20" i="6" s="1"/>
  <c r="Y20" i="6" s="1"/>
  <c r="Z20" i="6" s="1"/>
  <c r="AA20" i="6" s="1"/>
  <c r="AG20" i="6" s="1"/>
  <c r="W21" i="6"/>
  <c r="X21" i="6" s="1"/>
  <c r="AD21" i="6" s="1"/>
  <c r="W22" i="6"/>
  <c r="AC22" i="6" s="1"/>
  <c r="W23" i="6"/>
  <c r="X23" i="6" s="1"/>
  <c r="Y23" i="6" s="1"/>
  <c r="Z23" i="6" s="1"/>
  <c r="AA23" i="6" s="1"/>
  <c r="AG23" i="6" s="1"/>
  <c r="W24" i="6"/>
  <c r="X24" i="6" s="1"/>
  <c r="Y24" i="6" s="1"/>
  <c r="Z24" i="6" s="1"/>
  <c r="AA24" i="6" s="1"/>
  <c r="AG24" i="6" s="1"/>
  <c r="W25" i="6"/>
  <c r="X25" i="6" s="1"/>
  <c r="AD25" i="6" s="1"/>
  <c r="Q17" i="4"/>
  <c r="R17" i="4"/>
  <c r="S17" i="4"/>
  <c r="T17" i="4"/>
  <c r="U17" i="4"/>
  <c r="P17" i="4"/>
  <c r="AC17" i="4"/>
  <c r="AD17" i="4"/>
  <c r="AE17" i="4"/>
  <c r="AF17" i="4"/>
  <c r="AG17" i="4"/>
  <c r="AB17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G44" i="4"/>
  <c r="AG45" i="4"/>
  <c r="AG46" i="4"/>
  <c r="AG47" i="4"/>
  <c r="AG48" i="4"/>
  <c r="AG49" i="4"/>
  <c r="AG50" i="4"/>
  <c r="AG51" i="4"/>
  <c r="AG52" i="4"/>
  <c r="AG53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42" i="4"/>
  <c r="AE43" i="4"/>
  <c r="AE44" i="4"/>
  <c r="AE45" i="4"/>
  <c r="AE46" i="4"/>
  <c r="AE47" i="4"/>
  <c r="AE48" i="4"/>
  <c r="AE49" i="4"/>
  <c r="AE50" i="4"/>
  <c r="AE51" i="4"/>
  <c r="AE52" i="4"/>
  <c r="AE53" i="4"/>
  <c r="AD29" i="4"/>
  <c r="AD30" i="4"/>
  <c r="AD31" i="4"/>
  <c r="AD32" i="4"/>
  <c r="AD33" i="4"/>
  <c r="AD34" i="4"/>
  <c r="AD35" i="4"/>
  <c r="AD36" i="4"/>
  <c r="AD37" i="4"/>
  <c r="AD38" i="4"/>
  <c r="AD39" i="4"/>
  <c r="AD40" i="4"/>
  <c r="AD41" i="4"/>
  <c r="AD42" i="4"/>
  <c r="AD43" i="4"/>
  <c r="AD44" i="4"/>
  <c r="AD45" i="4"/>
  <c r="AD46" i="4"/>
  <c r="AD47" i="4"/>
  <c r="AD48" i="4"/>
  <c r="AD49" i="4"/>
  <c r="AD50" i="4"/>
  <c r="AD51" i="4"/>
  <c r="AD52" i="4"/>
  <c r="AD53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AC41" i="4"/>
  <c r="AC42" i="4"/>
  <c r="AC43" i="4"/>
  <c r="AC44" i="4"/>
  <c r="AC45" i="4"/>
  <c r="AC46" i="4"/>
  <c r="AC47" i="4"/>
  <c r="AC48" i="4"/>
  <c r="AC49" i="4"/>
  <c r="AC50" i="4"/>
  <c r="AC51" i="4"/>
  <c r="AC52" i="4"/>
  <c r="AC53" i="4"/>
  <c r="AB29" i="4"/>
  <c r="AB30" i="4"/>
  <c r="AB31" i="4"/>
  <c r="AB32" i="4"/>
  <c r="AB33" i="4"/>
  <c r="AB34" i="4"/>
  <c r="AB35" i="4"/>
  <c r="AB36" i="4"/>
  <c r="AB37" i="4"/>
  <c r="AB38" i="4"/>
  <c r="AB39" i="4"/>
  <c r="AB40" i="4"/>
  <c r="AB41" i="4"/>
  <c r="AB42" i="4"/>
  <c r="AB43" i="4"/>
  <c r="AB44" i="4"/>
  <c r="AB45" i="4"/>
  <c r="AB46" i="4"/>
  <c r="AB47" i="4"/>
  <c r="AB48" i="4"/>
  <c r="AB49" i="4"/>
  <c r="AB50" i="4"/>
  <c r="AB51" i="4"/>
  <c r="AB52" i="4"/>
  <c r="AB53" i="4"/>
  <c r="AC28" i="4"/>
  <c r="AD28" i="4"/>
  <c r="AE28" i="4"/>
  <c r="AF28" i="4"/>
  <c r="AG28" i="4"/>
  <c r="AB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Q28" i="4"/>
  <c r="R28" i="4"/>
  <c r="S28" i="4"/>
  <c r="T28" i="4"/>
  <c r="U28" i="4"/>
  <c r="P28" i="4"/>
  <c r="AA7" i="4"/>
  <c r="N7" i="4"/>
  <c r="Z6" i="4"/>
  <c r="AA6" i="4" s="1"/>
  <c r="N6" i="4"/>
  <c r="AA5" i="4"/>
  <c r="N5" i="4"/>
  <c r="I5" i="5"/>
  <c r="I4" i="5"/>
  <c r="I3" i="5"/>
  <c r="Z6" i="7"/>
  <c r="AA7" i="7"/>
  <c r="AA6" i="7"/>
  <c r="AA5" i="7"/>
  <c r="N7" i="7"/>
  <c r="N6" i="7"/>
  <c r="N5" i="7"/>
  <c r="J357" i="7"/>
  <c r="J358" i="7"/>
  <c r="J359" i="7"/>
  <c r="J360" i="7"/>
  <c r="J361" i="7"/>
  <c r="J362" i="7"/>
  <c r="J363" i="7"/>
  <c r="J364" i="7"/>
  <c r="J365" i="7"/>
  <c r="J366" i="7"/>
  <c r="J367" i="7"/>
  <c r="J368" i="7"/>
  <c r="J369" i="7"/>
  <c r="J370" i="7"/>
  <c r="J371" i="7"/>
  <c r="J372" i="7"/>
  <c r="J373" i="7"/>
  <c r="AB357" i="7"/>
  <c r="AB358" i="7"/>
  <c r="AB359" i="7"/>
  <c r="AB360" i="7"/>
  <c r="AB361" i="7"/>
  <c r="AB362" i="7"/>
  <c r="AB363" i="7"/>
  <c r="AB364" i="7"/>
  <c r="AB365" i="7"/>
  <c r="AB366" i="7"/>
  <c r="AB367" i="7"/>
  <c r="AB368" i="7"/>
  <c r="AB369" i="7"/>
  <c r="AB370" i="7"/>
  <c r="AB371" i="7"/>
  <c r="AB372" i="7"/>
  <c r="AB373" i="7"/>
  <c r="AB356" i="7"/>
  <c r="P356" i="7"/>
  <c r="J356" i="7"/>
  <c r="J300" i="7"/>
  <c r="J301" i="7"/>
  <c r="J302" i="7"/>
  <c r="P302" i="7" s="1"/>
  <c r="J303" i="7"/>
  <c r="P303" i="7" s="1"/>
  <c r="J304" i="7"/>
  <c r="J305" i="7"/>
  <c r="J306" i="7"/>
  <c r="J307" i="7"/>
  <c r="J308" i="7"/>
  <c r="P308" i="7" s="1"/>
  <c r="J309" i="7"/>
  <c r="P309" i="7" s="1"/>
  <c r="J310" i="7"/>
  <c r="P310" i="7" s="1"/>
  <c r="J311" i="7"/>
  <c r="P311" i="7" s="1"/>
  <c r="J312" i="7"/>
  <c r="P312" i="7" s="1"/>
  <c r="J313" i="7"/>
  <c r="P313" i="7" s="1"/>
  <c r="J314" i="7"/>
  <c r="P314" i="7" s="1"/>
  <c r="J315" i="7"/>
  <c r="P315" i="7" s="1"/>
  <c r="J316" i="7"/>
  <c r="P316" i="7" s="1"/>
  <c r="J317" i="7"/>
  <c r="J318" i="7"/>
  <c r="J319" i="7"/>
  <c r="J320" i="7"/>
  <c r="J321" i="7"/>
  <c r="J322" i="7"/>
  <c r="P322" i="7" s="1"/>
  <c r="J323" i="7"/>
  <c r="J324" i="7"/>
  <c r="P324" i="7" s="1"/>
  <c r="J325" i="7"/>
  <c r="P325" i="7" s="1"/>
  <c r="J326" i="7"/>
  <c r="P326" i="7" s="1"/>
  <c r="J327" i="7"/>
  <c r="P327" i="7" s="1"/>
  <c r="J328" i="7"/>
  <c r="P328" i="7" s="1"/>
  <c r="J329" i="7"/>
  <c r="P329" i="7" s="1"/>
  <c r="J330" i="7"/>
  <c r="P330" i="7" s="1"/>
  <c r="J331" i="7"/>
  <c r="J332" i="7"/>
  <c r="J333" i="7"/>
  <c r="P333" i="7" s="1"/>
  <c r="J334" i="7"/>
  <c r="J335" i="7"/>
  <c r="J336" i="7"/>
  <c r="J337" i="7"/>
  <c r="J338" i="7"/>
  <c r="J339" i="7"/>
  <c r="J340" i="7"/>
  <c r="P340" i="7" s="1"/>
  <c r="J341" i="7"/>
  <c r="P341" i="7" s="1"/>
  <c r="J342" i="7"/>
  <c r="P342" i="7" s="1"/>
  <c r="J343" i="7"/>
  <c r="P343" i="7" s="1"/>
  <c r="J344" i="7"/>
  <c r="P344" i="7" s="1"/>
  <c r="P300" i="7"/>
  <c r="P301" i="7"/>
  <c r="P304" i="7"/>
  <c r="P305" i="7"/>
  <c r="P306" i="7"/>
  <c r="P307" i="7"/>
  <c r="P317" i="7"/>
  <c r="P318" i="7"/>
  <c r="P319" i="7"/>
  <c r="P320" i="7"/>
  <c r="P321" i="7"/>
  <c r="P323" i="7"/>
  <c r="P331" i="7"/>
  <c r="P332" i="7"/>
  <c r="P334" i="7"/>
  <c r="P335" i="7"/>
  <c r="P336" i="7"/>
  <c r="P337" i="7"/>
  <c r="P338" i="7"/>
  <c r="P339" i="7"/>
  <c r="AB300" i="7"/>
  <c r="AB301" i="7"/>
  <c r="AB302" i="7"/>
  <c r="AB303" i="7"/>
  <c r="AB304" i="7"/>
  <c r="AB305" i="7"/>
  <c r="AB306" i="7"/>
  <c r="AB307" i="7"/>
  <c r="AB308" i="7"/>
  <c r="AB309" i="7"/>
  <c r="AB310" i="7"/>
  <c r="AB311" i="7"/>
  <c r="AB312" i="7"/>
  <c r="AB313" i="7"/>
  <c r="AB314" i="7"/>
  <c r="AB315" i="7"/>
  <c r="AB316" i="7"/>
  <c r="AB317" i="7"/>
  <c r="AB318" i="7"/>
  <c r="AB319" i="7"/>
  <c r="AB320" i="7"/>
  <c r="AB321" i="7"/>
  <c r="AB322" i="7"/>
  <c r="AB323" i="7"/>
  <c r="AB324" i="7"/>
  <c r="AB325" i="7"/>
  <c r="AB326" i="7"/>
  <c r="AB327" i="7"/>
  <c r="AB328" i="7"/>
  <c r="AB329" i="7"/>
  <c r="AB330" i="7"/>
  <c r="AB331" i="7"/>
  <c r="AB332" i="7"/>
  <c r="AB333" i="7"/>
  <c r="AB334" i="7"/>
  <c r="AB335" i="7"/>
  <c r="AB336" i="7"/>
  <c r="AB337" i="7"/>
  <c r="AB338" i="7"/>
  <c r="AB339" i="7"/>
  <c r="AB340" i="7"/>
  <c r="AB341" i="7"/>
  <c r="AB342" i="7"/>
  <c r="AB343" i="7"/>
  <c r="AB344" i="7"/>
  <c r="AB299" i="7"/>
  <c r="J299" i="7"/>
  <c r="P299" i="7" s="1"/>
  <c r="AB203" i="7"/>
  <c r="AB204" i="7"/>
  <c r="AB205" i="7"/>
  <c r="AB206" i="7"/>
  <c r="AB207" i="7"/>
  <c r="AB208" i="7"/>
  <c r="AB209" i="7"/>
  <c r="AB210" i="7"/>
  <c r="AB211" i="7"/>
  <c r="AB212" i="7"/>
  <c r="AB213" i="7"/>
  <c r="AB214" i="7"/>
  <c r="AB215" i="7"/>
  <c r="AB216" i="7"/>
  <c r="AB217" i="7"/>
  <c r="AB218" i="7"/>
  <c r="AB219" i="7"/>
  <c r="AB220" i="7"/>
  <c r="AB221" i="7"/>
  <c r="AB222" i="7"/>
  <c r="AB223" i="7"/>
  <c r="AB224" i="7"/>
  <c r="AB225" i="7"/>
  <c r="AB226" i="7"/>
  <c r="AB227" i="7"/>
  <c r="AB228" i="7"/>
  <c r="AB229" i="7"/>
  <c r="AB230" i="7"/>
  <c r="AB231" i="7"/>
  <c r="AB232" i="7"/>
  <c r="AB233" i="7"/>
  <c r="AB234" i="7"/>
  <c r="AB235" i="7"/>
  <c r="AB236" i="7"/>
  <c r="AB237" i="7"/>
  <c r="AB238" i="7"/>
  <c r="AB239" i="7"/>
  <c r="AB240" i="7"/>
  <c r="AB241" i="7"/>
  <c r="AB242" i="7"/>
  <c r="AB243" i="7"/>
  <c r="AB244" i="7"/>
  <c r="AB245" i="7"/>
  <c r="AB246" i="7"/>
  <c r="AB247" i="7"/>
  <c r="AB248" i="7"/>
  <c r="AB249" i="7"/>
  <c r="AB250" i="7"/>
  <c r="AB251" i="7"/>
  <c r="AB252" i="7"/>
  <c r="AB253" i="7"/>
  <c r="AB254" i="7"/>
  <c r="AB255" i="7"/>
  <c r="AB256" i="7"/>
  <c r="AB257" i="7"/>
  <c r="AB258" i="7"/>
  <c r="AB259" i="7"/>
  <c r="AB260" i="7"/>
  <c r="AB261" i="7"/>
  <c r="AB262" i="7"/>
  <c r="AB263" i="7"/>
  <c r="AB264" i="7"/>
  <c r="AB265" i="7"/>
  <c r="AB266" i="7"/>
  <c r="AB267" i="7"/>
  <c r="AB268" i="7"/>
  <c r="AB269" i="7"/>
  <c r="AB270" i="7"/>
  <c r="AB271" i="7"/>
  <c r="AB272" i="7"/>
  <c r="AB273" i="7"/>
  <c r="AB274" i="7"/>
  <c r="AB275" i="7"/>
  <c r="AB276" i="7"/>
  <c r="AB277" i="7"/>
  <c r="AB278" i="7"/>
  <c r="AB279" i="7"/>
  <c r="AB280" i="7"/>
  <c r="AB281" i="7"/>
  <c r="AB282" i="7"/>
  <c r="AB283" i="7"/>
  <c r="AB284" i="7"/>
  <c r="AB285" i="7"/>
  <c r="AB202" i="7"/>
  <c r="P207" i="7"/>
  <c r="P209" i="7"/>
  <c r="P239" i="7"/>
  <c r="P255" i="7"/>
  <c r="J203" i="7"/>
  <c r="P203" i="7" s="1"/>
  <c r="J204" i="7"/>
  <c r="P204" i="7" s="1"/>
  <c r="J205" i="7"/>
  <c r="P205" i="7" s="1"/>
  <c r="J206" i="7"/>
  <c r="P206" i="7" s="1"/>
  <c r="J207" i="7"/>
  <c r="J208" i="7"/>
  <c r="P208" i="7" s="1"/>
  <c r="J209" i="7"/>
  <c r="J210" i="7"/>
  <c r="P210" i="7" s="1"/>
  <c r="J211" i="7"/>
  <c r="P211" i="7" s="1"/>
  <c r="J212" i="7"/>
  <c r="P212" i="7" s="1"/>
  <c r="J213" i="7"/>
  <c r="P213" i="7" s="1"/>
  <c r="J214" i="7"/>
  <c r="P214" i="7" s="1"/>
  <c r="J215" i="7"/>
  <c r="P215" i="7" s="1"/>
  <c r="J216" i="7"/>
  <c r="P216" i="7" s="1"/>
  <c r="J217" i="7"/>
  <c r="P217" i="7" s="1"/>
  <c r="J218" i="7"/>
  <c r="P218" i="7" s="1"/>
  <c r="J219" i="7"/>
  <c r="P219" i="7" s="1"/>
  <c r="J220" i="7"/>
  <c r="P220" i="7" s="1"/>
  <c r="J221" i="7"/>
  <c r="P221" i="7" s="1"/>
  <c r="J222" i="7"/>
  <c r="P222" i="7" s="1"/>
  <c r="J223" i="7"/>
  <c r="P223" i="7" s="1"/>
  <c r="J224" i="7"/>
  <c r="P224" i="7" s="1"/>
  <c r="J225" i="7"/>
  <c r="P225" i="7" s="1"/>
  <c r="J226" i="7"/>
  <c r="P226" i="7" s="1"/>
  <c r="J227" i="7"/>
  <c r="P227" i="7" s="1"/>
  <c r="J228" i="7"/>
  <c r="P228" i="7" s="1"/>
  <c r="J229" i="7"/>
  <c r="P229" i="7" s="1"/>
  <c r="J230" i="7"/>
  <c r="P230" i="7" s="1"/>
  <c r="J231" i="7"/>
  <c r="P231" i="7" s="1"/>
  <c r="J232" i="7"/>
  <c r="P232" i="7" s="1"/>
  <c r="J233" i="7"/>
  <c r="P233" i="7" s="1"/>
  <c r="J234" i="7"/>
  <c r="P234" i="7" s="1"/>
  <c r="J235" i="7"/>
  <c r="P235" i="7" s="1"/>
  <c r="J236" i="7"/>
  <c r="P236" i="7" s="1"/>
  <c r="J237" i="7"/>
  <c r="P237" i="7" s="1"/>
  <c r="J238" i="7"/>
  <c r="P238" i="7" s="1"/>
  <c r="J239" i="7"/>
  <c r="J240" i="7"/>
  <c r="P240" i="7" s="1"/>
  <c r="J241" i="7"/>
  <c r="P241" i="7" s="1"/>
  <c r="J242" i="7"/>
  <c r="P242" i="7" s="1"/>
  <c r="J243" i="7"/>
  <c r="P243" i="7" s="1"/>
  <c r="J244" i="7"/>
  <c r="P244" i="7" s="1"/>
  <c r="J245" i="7"/>
  <c r="P245" i="7" s="1"/>
  <c r="J246" i="7"/>
  <c r="P246" i="7" s="1"/>
  <c r="J247" i="7"/>
  <c r="P247" i="7" s="1"/>
  <c r="J248" i="7"/>
  <c r="P248" i="7" s="1"/>
  <c r="J249" i="7"/>
  <c r="P249" i="7" s="1"/>
  <c r="J250" i="7"/>
  <c r="P250" i="7" s="1"/>
  <c r="J251" i="7"/>
  <c r="P251" i="7" s="1"/>
  <c r="J252" i="7"/>
  <c r="P252" i="7" s="1"/>
  <c r="J253" i="7"/>
  <c r="P253" i="7" s="1"/>
  <c r="J254" i="7"/>
  <c r="P254" i="7" s="1"/>
  <c r="J255" i="7"/>
  <c r="J256" i="7"/>
  <c r="P256" i="7" s="1"/>
  <c r="J257" i="7"/>
  <c r="P257" i="7" s="1"/>
  <c r="J258" i="7"/>
  <c r="P258" i="7" s="1"/>
  <c r="J259" i="7"/>
  <c r="P259" i="7" s="1"/>
  <c r="J260" i="7"/>
  <c r="P260" i="7" s="1"/>
  <c r="J261" i="7"/>
  <c r="P261" i="7" s="1"/>
  <c r="J262" i="7"/>
  <c r="P262" i="7" s="1"/>
  <c r="J263" i="7"/>
  <c r="P263" i="7" s="1"/>
  <c r="J264" i="7"/>
  <c r="P264" i="7" s="1"/>
  <c r="J265" i="7"/>
  <c r="P265" i="7" s="1"/>
  <c r="J266" i="7"/>
  <c r="P266" i="7" s="1"/>
  <c r="J267" i="7"/>
  <c r="P267" i="7" s="1"/>
  <c r="J268" i="7"/>
  <c r="P268" i="7" s="1"/>
  <c r="J269" i="7"/>
  <c r="P269" i="7" s="1"/>
  <c r="J270" i="7"/>
  <c r="P270" i="7" s="1"/>
  <c r="J271" i="7"/>
  <c r="P271" i="7" s="1"/>
  <c r="J272" i="7"/>
  <c r="P272" i="7" s="1"/>
  <c r="J273" i="7"/>
  <c r="P273" i="7" s="1"/>
  <c r="J274" i="7"/>
  <c r="P274" i="7" s="1"/>
  <c r="J275" i="7"/>
  <c r="P275" i="7" s="1"/>
  <c r="J276" i="7"/>
  <c r="P276" i="7" s="1"/>
  <c r="J277" i="7"/>
  <c r="P277" i="7" s="1"/>
  <c r="J278" i="7"/>
  <c r="P278" i="7" s="1"/>
  <c r="J279" i="7"/>
  <c r="P279" i="7" s="1"/>
  <c r="J280" i="7"/>
  <c r="P280" i="7" s="1"/>
  <c r="J281" i="7"/>
  <c r="P281" i="7" s="1"/>
  <c r="J282" i="7"/>
  <c r="P282" i="7" s="1"/>
  <c r="J283" i="7"/>
  <c r="P283" i="7" s="1"/>
  <c r="J284" i="7"/>
  <c r="P284" i="7" s="1"/>
  <c r="J285" i="7"/>
  <c r="P285" i="7" s="1"/>
  <c r="P202" i="7"/>
  <c r="J202" i="7"/>
  <c r="AB172" i="7"/>
  <c r="AB173" i="7"/>
  <c r="AB174" i="7"/>
  <c r="AB175" i="7"/>
  <c r="AB176" i="7"/>
  <c r="AB177" i="7"/>
  <c r="AB178" i="7"/>
  <c r="AB179" i="7"/>
  <c r="AB180" i="7"/>
  <c r="AB181" i="7"/>
  <c r="AB182" i="7"/>
  <c r="AB183" i="7"/>
  <c r="AB184" i="7"/>
  <c r="AB185" i="7"/>
  <c r="AB186" i="7"/>
  <c r="AB187" i="7"/>
  <c r="AB188" i="7"/>
  <c r="P173" i="7"/>
  <c r="P182" i="7"/>
  <c r="J172" i="7"/>
  <c r="P172" i="7" s="1"/>
  <c r="J173" i="7"/>
  <c r="J174" i="7"/>
  <c r="P174" i="7" s="1"/>
  <c r="J175" i="7"/>
  <c r="P175" i="7" s="1"/>
  <c r="J176" i="7"/>
  <c r="P176" i="7" s="1"/>
  <c r="J177" i="7"/>
  <c r="P177" i="7" s="1"/>
  <c r="J178" i="7"/>
  <c r="P178" i="7" s="1"/>
  <c r="J179" i="7"/>
  <c r="P179" i="7" s="1"/>
  <c r="J180" i="7"/>
  <c r="P180" i="7" s="1"/>
  <c r="J181" i="7"/>
  <c r="P181" i="7" s="1"/>
  <c r="J182" i="7"/>
  <c r="J183" i="7"/>
  <c r="P183" i="7" s="1"/>
  <c r="J184" i="7"/>
  <c r="P184" i="7" s="1"/>
  <c r="J185" i="7"/>
  <c r="P185" i="7" s="1"/>
  <c r="J186" i="7"/>
  <c r="P186" i="7" s="1"/>
  <c r="J187" i="7"/>
  <c r="P187" i="7" s="1"/>
  <c r="J188" i="7"/>
  <c r="P188" i="7" s="1"/>
  <c r="AB171" i="7"/>
  <c r="J171" i="7"/>
  <c r="P171" i="7" s="1"/>
  <c r="AB115" i="7"/>
  <c r="AB116" i="7"/>
  <c r="AB117" i="7"/>
  <c r="AB118" i="7"/>
  <c r="AB119" i="7"/>
  <c r="AB120" i="7"/>
  <c r="AB121" i="7"/>
  <c r="AB122" i="7"/>
  <c r="AB123" i="7"/>
  <c r="AB124" i="7"/>
  <c r="AB125" i="7"/>
  <c r="AB126" i="7"/>
  <c r="AB127" i="7"/>
  <c r="AB128" i="7"/>
  <c r="AB129" i="7"/>
  <c r="AB130" i="7"/>
  <c r="AB131" i="7"/>
  <c r="AB132" i="7"/>
  <c r="AB133" i="7"/>
  <c r="AB134" i="7"/>
  <c r="AB135" i="7"/>
  <c r="AB136" i="7"/>
  <c r="AB137" i="7"/>
  <c r="AB138" i="7"/>
  <c r="AB139" i="7"/>
  <c r="AB140" i="7"/>
  <c r="AB141" i="7"/>
  <c r="AB142" i="7"/>
  <c r="AB143" i="7"/>
  <c r="AB144" i="7"/>
  <c r="AB145" i="7"/>
  <c r="AB146" i="7"/>
  <c r="AB147" i="7"/>
  <c r="AB148" i="7"/>
  <c r="AB149" i="7"/>
  <c r="AB150" i="7"/>
  <c r="AB151" i="7"/>
  <c r="AB152" i="7"/>
  <c r="AB153" i="7"/>
  <c r="AB154" i="7"/>
  <c r="AB155" i="7"/>
  <c r="AB156" i="7"/>
  <c r="AB157" i="7"/>
  <c r="AB158" i="7"/>
  <c r="AB159" i="7"/>
  <c r="P153" i="7"/>
  <c r="J115" i="7"/>
  <c r="P115" i="7" s="1"/>
  <c r="J116" i="7"/>
  <c r="P116" i="7" s="1"/>
  <c r="J117" i="7"/>
  <c r="P117" i="7" s="1"/>
  <c r="J118" i="7"/>
  <c r="P118" i="7" s="1"/>
  <c r="J119" i="7"/>
  <c r="P119" i="7" s="1"/>
  <c r="J120" i="7"/>
  <c r="P120" i="7" s="1"/>
  <c r="J121" i="7"/>
  <c r="P121" i="7" s="1"/>
  <c r="J122" i="7"/>
  <c r="P122" i="7" s="1"/>
  <c r="J123" i="7"/>
  <c r="P123" i="7" s="1"/>
  <c r="J124" i="7"/>
  <c r="P124" i="7" s="1"/>
  <c r="J125" i="7"/>
  <c r="P125" i="7" s="1"/>
  <c r="J126" i="7"/>
  <c r="P126" i="7" s="1"/>
  <c r="J127" i="7"/>
  <c r="P127" i="7" s="1"/>
  <c r="J128" i="7"/>
  <c r="P128" i="7" s="1"/>
  <c r="J129" i="7"/>
  <c r="P129" i="7" s="1"/>
  <c r="J130" i="7"/>
  <c r="P130" i="7" s="1"/>
  <c r="J131" i="7"/>
  <c r="P131" i="7" s="1"/>
  <c r="J132" i="7"/>
  <c r="P132" i="7" s="1"/>
  <c r="J133" i="7"/>
  <c r="P133" i="7" s="1"/>
  <c r="J134" i="7"/>
  <c r="P134" i="7" s="1"/>
  <c r="J135" i="7"/>
  <c r="P135" i="7" s="1"/>
  <c r="J136" i="7"/>
  <c r="P136" i="7" s="1"/>
  <c r="J137" i="7"/>
  <c r="P137" i="7" s="1"/>
  <c r="J138" i="7"/>
  <c r="P138" i="7" s="1"/>
  <c r="J139" i="7"/>
  <c r="P139" i="7" s="1"/>
  <c r="J140" i="7"/>
  <c r="P140" i="7" s="1"/>
  <c r="J141" i="7"/>
  <c r="P141" i="7" s="1"/>
  <c r="J142" i="7"/>
  <c r="P142" i="7" s="1"/>
  <c r="J143" i="7"/>
  <c r="P143" i="7" s="1"/>
  <c r="J144" i="7"/>
  <c r="P144" i="7" s="1"/>
  <c r="J145" i="7"/>
  <c r="P145" i="7" s="1"/>
  <c r="J146" i="7"/>
  <c r="P146" i="7" s="1"/>
  <c r="J147" i="7"/>
  <c r="P147" i="7" s="1"/>
  <c r="J148" i="7"/>
  <c r="P148" i="7" s="1"/>
  <c r="J149" i="7"/>
  <c r="P149" i="7" s="1"/>
  <c r="J150" i="7"/>
  <c r="P150" i="7" s="1"/>
  <c r="J151" i="7"/>
  <c r="P151" i="7" s="1"/>
  <c r="J152" i="7"/>
  <c r="P152" i="7" s="1"/>
  <c r="J153" i="7"/>
  <c r="J154" i="7"/>
  <c r="P154" i="7" s="1"/>
  <c r="J155" i="7"/>
  <c r="P155" i="7" s="1"/>
  <c r="J156" i="7"/>
  <c r="P156" i="7" s="1"/>
  <c r="J157" i="7"/>
  <c r="P157" i="7" s="1"/>
  <c r="J158" i="7"/>
  <c r="P158" i="7" s="1"/>
  <c r="J159" i="7"/>
  <c r="P159" i="7" s="1"/>
  <c r="AB114" i="7"/>
  <c r="J114" i="7"/>
  <c r="P114" i="7" s="1"/>
  <c r="AG165" i="7"/>
  <c r="W171" i="7"/>
  <c r="X171" i="7" s="1"/>
  <c r="L171" i="7" s="1"/>
  <c r="R171" i="7" s="1"/>
  <c r="AI171" i="7"/>
  <c r="AJ171" i="7" s="1"/>
  <c r="AK171" i="7" s="1"/>
  <c r="AL171" i="7" s="1"/>
  <c r="AM171" i="7" s="1"/>
  <c r="W172" i="7"/>
  <c r="AI172" i="7"/>
  <c r="AJ172" i="7" s="1"/>
  <c r="AK172" i="7" s="1"/>
  <c r="AL172" i="7" s="1"/>
  <c r="AM172" i="7" s="1"/>
  <c r="AB18" i="7"/>
  <c r="AB19" i="7"/>
  <c r="AB20" i="7"/>
  <c r="AB21" i="7"/>
  <c r="AB22" i="7"/>
  <c r="AB23" i="7"/>
  <c r="AB24" i="7"/>
  <c r="AB25" i="7"/>
  <c r="AB26" i="7"/>
  <c r="AB27" i="7"/>
  <c r="AB28" i="7"/>
  <c r="AB29" i="7"/>
  <c r="AB30" i="7"/>
  <c r="AB31" i="7"/>
  <c r="AB32" i="7"/>
  <c r="AB33" i="7"/>
  <c r="AB34" i="7"/>
  <c r="AB35" i="7"/>
  <c r="AB36" i="7"/>
  <c r="AB37" i="7"/>
  <c r="AB38" i="7"/>
  <c r="AB39" i="7"/>
  <c r="AB40" i="7"/>
  <c r="AB41" i="7"/>
  <c r="AB42" i="7"/>
  <c r="AB43" i="7"/>
  <c r="AB44" i="7"/>
  <c r="AB45" i="7"/>
  <c r="AB46" i="7"/>
  <c r="AB47" i="7"/>
  <c r="AB48" i="7"/>
  <c r="AB49" i="7"/>
  <c r="AB50" i="7"/>
  <c r="AB51" i="7"/>
  <c r="AB52" i="7"/>
  <c r="AB53" i="7"/>
  <c r="AB54" i="7"/>
  <c r="AB55" i="7"/>
  <c r="AB56" i="7"/>
  <c r="AB57" i="7"/>
  <c r="AB58" i="7"/>
  <c r="AB59" i="7"/>
  <c r="AB60" i="7"/>
  <c r="AB61" i="7"/>
  <c r="AB62" i="7"/>
  <c r="AB63" i="7"/>
  <c r="AB64" i="7"/>
  <c r="AB65" i="7"/>
  <c r="AB66" i="7"/>
  <c r="AB67" i="7"/>
  <c r="AB68" i="7"/>
  <c r="AB69" i="7"/>
  <c r="AB70" i="7"/>
  <c r="AB71" i="7"/>
  <c r="AB72" i="7"/>
  <c r="AB73" i="7"/>
  <c r="AB74" i="7"/>
  <c r="AB75" i="7"/>
  <c r="AB76" i="7"/>
  <c r="AB77" i="7"/>
  <c r="AB78" i="7"/>
  <c r="AB79" i="7"/>
  <c r="AB80" i="7"/>
  <c r="AB81" i="7"/>
  <c r="AB82" i="7"/>
  <c r="AB83" i="7"/>
  <c r="AB84" i="7"/>
  <c r="AB85" i="7"/>
  <c r="AB86" i="7"/>
  <c r="AB87" i="7"/>
  <c r="AB88" i="7"/>
  <c r="AB89" i="7"/>
  <c r="AB90" i="7"/>
  <c r="AB91" i="7"/>
  <c r="AB92" i="7"/>
  <c r="AB93" i="7"/>
  <c r="AB94" i="7"/>
  <c r="AB95" i="7"/>
  <c r="AB96" i="7"/>
  <c r="AB97" i="7"/>
  <c r="AB98" i="7"/>
  <c r="AB99" i="7"/>
  <c r="AB100" i="7"/>
  <c r="AB17" i="7"/>
  <c r="P67" i="7"/>
  <c r="P82" i="7"/>
  <c r="P85" i="7"/>
  <c r="J18" i="7"/>
  <c r="P18" i="7" s="1"/>
  <c r="J19" i="7"/>
  <c r="P19" i="7" s="1"/>
  <c r="J20" i="7"/>
  <c r="P20" i="7" s="1"/>
  <c r="J21" i="7"/>
  <c r="P21" i="7" s="1"/>
  <c r="J22" i="7"/>
  <c r="P22" i="7" s="1"/>
  <c r="J23" i="7"/>
  <c r="P23" i="7" s="1"/>
  <c r="J24" i="7"/>
  <c r="P24" i="7" s="1"/>
  <c r="J25" i="7"/>
  <c r="P25" i="7" s="1"/>
  <c r="J26" i="7"/>
  <c r="P26" i="7" s="1"/>
  <c r="J27" i="7"/>
  <c r="P27" i="7" s="1"/>
  <c r="J28" i="7"/>
  <c r="P28" i="7" s="1"/>
  <c r="J29" i="7"/>
  <c r="P29" i="7" s="1"/>
  <c r="J30" i="7"/>
  <c r="P30" i="7" s="1"/>
  <c r="J31" i="7"/>
  <c r="P31" i="7" s="1"/>
  <c r="J32" i="7"/>
  <c r="P32" i="7" s="1"/>
  <c r="J33" i="7"/>
  <c r="P33" i="7" s="1"/>
  <c r="J34" i="7"/>
  <c r="P34" i="7" s="1"/>
  <c r="J35" i="7"/>
  <c r="P35" i="7" s="1"/>
  <c r="J36" i="7"/>
  <c r="P36" i="7" s="1"/>
  <c r="J37" i="7"/>
  <c r="P37" i="7" s="1"/>
  <c r="J38" i="7"/>
  <c r="P38" i="7" s="1"/>
  <c r="J39" i="7"/>
  <c r="P39" i="7" s="1"/>
  <c r="J40" i="7"/>
  <c r="P40" i="7" s="1"/>
  <c r="J41" i="7"/>
  <c r="P41" i="7" s="1"/>
  <c r="J42" i="7"/>
  <c r="P42" i="7" s="1"/>
  <c r="J43" i="7"/>
  <c r="P43" i="7" s="1"/>
  <c r="J44" i="7"/>
  <c r="P44" i="7" s="1"/>
  <c r="J45" i="7"/>
  <c r="P45" i="7" s="1"/>
  <c r="J46" i="7"/>
  <c r="P46" i="7" s="1"/>
  <c r="J47" i="7"/>
  <c r="P47" i="7" s="1"/>
  <c r="J48" i="7"/>
  <c r="P48" i="7" s="1"/>
  <c r="J49" i="7"/>
  <c r="P49" i="7" s="1"/>
  <c r="J50" i="7"/>
  <c r="P50" i="7" s="1"/>
  <c r="J51" i="7"/>
  <c r="P51" i="7" s="1"/>
  <c r="J52" i="7"/>
  <c r="P52" i="7" s="1"/>
  <c r="J53" i="7"/>
  <c r="P53" i="7" s="1"/>
  <c r="J54" i="7"/>
  <c r="P54" i="7" s="1"/>
  <c r="J55" i="7"/>
  <c r="P55" i="7" s="1"/>
  <c r="J56" i="7"/>
  <c r="P56" i="7" s="1"/>
  <c r="J57" i="7"/>
  <c r="P57" i="7" s="1"/>
  <c r="J58" i="7"/>
  <c r="P58" i="7" s="1"/>
  <c r="J59" i="7"/>
  <c r="P59" i="7" s="1"/>
  <c r="J60" i="7"/>
  <c r="P60" i="7" s="1"/>
  <c r="J61" i="7"/>
  <c r="P61" i="7" s="1"/>
  <c r="J62" i="7"/>
  <c r="P62" i="7" s="1"/>
  <c r="J63" i="7"/>
  <c r="P63" i="7" s="1"/>
  <c r="J64" i="7"/>
  <c r="P64" i="7" s="1"/>
  <c r="J65" i="7"/>
  <c r="P65" i="7" s="1"/>
  <c r="J66" i="7"/>
  <c r="P66" i="7" s="1"/>
  <c r="J67" i="7"/>
  <c r="J68" i="7"/>
  <c r="P68" i="7" s="1"/>
  <c r="J69" i="7"/>
  <c r="P69" i="7" s="1"/>
  <c r="J70" i="7"/>
  <c r="P70" i="7" s="1"/>
  <c r="J71" i="7"/>
  <c r="P71" i="7" s="1"/>
  <c r="J72" i="7"/>
  <c r="P72" i="7" s="1"/>
  <c r="J73" i="7"/>
  <c r="P73" i="7" s="1"/>
  <c r="J74" i="7"/>
  <c r="P74" i="7" s="1"/>
  <c r="J75" i="7"/>
  <c r="P75" i="7" s="1"/>
  <c r="J76" i="7"/>
  <c r="P76" i="7" s="1"/>
  <c r="J77" i="7"/>
  <c r="P77" i="7" s="1"/>
  <c r="J78" i="7"/>
  <c r="P78" i="7" s="1"/>
  <c r="J79" i="7"/>
  <c r="P79" i="7" s="1"/>
  <c r="J80" i="7"/>
  <c r="P80" i="7" s="1"/>
  <c r="J81" i="7"/>
  <c r="P81" i="7" s="1"/>
  <c r="J82" i="7"/>
  <c r="J83" i="7"/>
  <c r="P83" i="7" s="1"/>
  <c r="J84" i="7"/>
  <c r="P84" i="7" s="1"/>
  <c r="J85" i="7"/>
  <c r="J86" i="7"/>
  <c r="P86" i="7" s="1"/>
  <c r="J87" i="7"/>
  <c r="P87" i="7" s="1"/>
  <c r="J88" i="7"/>
  <c r="P88" i="7" s="1"/>
  <c r="J89" i="7"/>
  <c r="P89" i="7" s="1"/>
  <c r="J90" i="7"/>
  <c r="P90" i="7" s="1"/>
  <c r="J91" i="7"/>
  <c r="P91" i="7" s="1"/>
  <c r="J92" i="7"/>
  <c r="P92" i="7" s="1"/>
  <c r="J93" i="7"/>
  <c r="P93" i="7" s="1"/>
  <c r="J94" i="7"/>
  <c r="P94" i="7" s="1"/>
  <c r="J95" i="7"/>
  <c r="P95" i="7" s="1"/>
  <c r="J96" i="7"/>
  <c r="P96" i="7" s="1"/>
  <c r="J97" i="7"/>
  <c r="P97" i="7" s="1"/>
  <c r="J98" i="7"/>
  <c r="P98" i="7" s="1"/>
  <c r="J99" i="7"/>
  <c r="P99" i="7" s="1"/>
  <c r="J100" i="7"/>
  <c r="P100" i="7" s="1"/>
  <c r="J17" i="7"/>
  <c r="P17" i="7" s="1"/>
  <c r="AG52" i="1"/>
  <c r="AG50" i="1"/>
  <c r="AF23" i="6" l="1"/>
  <c r="AE23" i="6"/>
  <c r="AF19" i="6"/>
  <c r="AE19" i="6"/>
  <c r="AC19" i="6"/>
  <c r="AD18" i="6"/>
  <c r="AC18" i="6"/>
  <c r="AF17" i="6"/>
  <c r="AC21" i="6"/>
  <c r="AE18" i="6"/>
  <c r="AE17" i="6"/>
  <c r="AD17" i="6"/>
  <c r="AC17" i="6"/>
  <c r="AD23" i="6"/>
  <c r="AF20" i="6"/>
  <c r="AC23" i="6"/>
  <c r="AE20" i="6"/>
  <c r="AD20" i="6"/>
  <c r="AC20" i="6"/>
  <c r="AC25" i="6"/>
  <c r="AF24" i="6"/>
  <c r="AD19" i="6"/>
  <c r="AE24" i="6"/>
  <c r="AD24" i="6"/>
  <c r="AC24" i="6"/>
  <c r="AF18" i="6"/>
  <c r="Y21" i="6"/>
  <c r="AE21" i="6" s="1"/>
  <c r="Y25" i="6"/>
  <c r="AE25" i="6" s="1"/>
  <c r="X22" i="6"/>
  <c r="AD22" i="6" s="1"/>
  <c r="X172" i="7"/>
  <c r="Y172" i="7" s="1"/>
  <c r="AC172" i="7"/>
  <c r="AD171" i="7"/>
  <c r="AC171" i="7"/>
  <c r="K172" i="7"/>
  <c r="Q172" i="7" s="1"/>
  <c r="K171" i="7"/>
  <c r="Q171" i="7" s="1"/>
  <c r="Y171" i="7"/>
  <c r="AH52" i="1"/>
  <c r="AH51" i="1"/>
  <c r="AH50" i="1"/>
  <c r="AH49" i="1"/>
  <c r="S51" i="1"/>
  <c r="S50" i="1"/>
  <c r="S49" i="1"/>
  <c r="R52" i="1"/>
  <c r="S52" i="1" s="1"/>
  <c r="Y22" i="6" l="1"/>
  <c r="AE22" i="6" s="1"/>
  <c r="Z25" i="6"/>
  <c r="AF25" i="6" s="1"/>
  <c r="Z21" i="6"/>
  <c r="AF21" i="6" s="1"/>
  <c r="AE172" i="7"/>
  <c r="M172" i="7"/>
  <c r="S172" i="7" s="1"/>
  <c r="M171" i="7"/>
  <c r="S171" i="7" s="1"/>
  <c r="AE171" i="7"/>
  <c r="AD172" i="7"/>
  <c r="L172" i="7"/>
  <c r="R172" i="7" s="1"/>
  <c r="Z171" i="7"/>
  <c r="Z172" i="7"/>
  <c r="Y51" i="3"/>
  <c r="X51" i="3"/>
  <c r="W51" i="3"/>
  <c r="V51" i="3"/>
  <c r="Y50" i="3"/>
  <c r="X50" i="3"/>
  <c r="W50" i="3"/>
  <c r="V50" i="3"/>
  <c r="Y49" i="3"/>
  <c r="X49" i="3"/>
  <c r="W49" i="3"/>
  <c r="V49" i="3"/>
  <c r="Y48" i="3"/>
  <c r="X48" i="3"/>
  <c r="W48" i="3"/>
  <c r="V48" i="3"/>
  <c r="Y47" i="3"/>
  <c r="X47" i="3"/>
  <c r="W47" i="3"/>
  <c r="V47" i="3"/>
  <c r="X46" i="3"/>
  <c r="W46" i="3"/>
  <c r="V46" i="3"/>
  <c r="Y33" i="3"/>
  <c r="X33" i="3"/>
  <c r="W33" i="3"/>
  <c r="V33" i="3"/>
  <c r="Y32" i="3"/>
  <c r="X32" i="3"/>
  <c r="W32" i="3"/>
  <c r="V32" i="3"/>
  <c r="Y31" i="3"/>
  <c r="X31" i="3"/>
  <c r="W31" i="3"/>
  <c r="V31" i="3"/>
  <c r="Y30" i="3"/>
  <c r="X30" i="3"/>
  <c r="W30" i="3"/>
  <c r="V30" i="3"/>
  <c r="W29" i="3"/>
  <c r="V29" i="3"/>
  <c r="X28" i="3"/>
  <c r="W28" i="3"/>
  <c r="V28" i="3"/>
  <c r="Y10" i="3"/>
  <c r="Y11" i="3"/>
  <c r="Y12" i="3"/>
  <c r="Y13" i="3"/>
  <c r="Y14" i="3"/>
  <c r="Y15" i="3"/>
  <c r="Y9" i="3"/>
  <c r="X10" i="3"/>
  <c r="X11" i="3"/>
  <c r="X12" i="3"/>
  <c r="X13" i="3"/>
  <c r="X14" i="3"/>
  <c r="X15" i="3"/>
  <c r="X9" i="3"/>
  <c r="W10" i="3"/>
  <c r="W11" i="3"/>
  <c r="W12" i="3"/>
  <c r="W13" i="3"/>
  <c r="W14" i="3"/>
  <c r="W15" i="3"/>
  <c r="W9" i="3"/>
  <c r="V10" i="3"/>
  <c r="V11" i="3"/>
  <c r="V12" i="3"/>
  <c r="V13" i="3"/>
  <c r="V14" i="3"/>
  <c r="V15" i="3"/>
  <c r="V9" i="3"/>
  <c r="AA21" i="6" l="1"/>
  <c r="AG21" i="6" s="1"/>
  <c r="AA25" i="6"/>
  <c r="AG25" i="6" s="1"/>
  <c r="Z22" i="6"/>
  <c r="AF22" i="6" s="1"/>
  <c r="AF172" i="7"/>
  <c r="N172" i="7"/>
  <c r="T172" i="7" s="1"/>
  <c r="N171" i="7"/>
  <c r="T171" i="7" s="1"/>
  <c r="AF171" i="7"/>
  <c r="AA172" i="7"/>
  <c r="AA171" i="7"/>
  <c r="J5" i="1"/>
  <c r="AA22" i="6" l="1"/>
  <c r="AG22" i="6" s="1"/>
  <c r="O171" i="7"/>
  <c r="U171" i="7" s="1"/>
  <c r="AG171" i="7"/>
  <c r="AG172" i="7"/>
  <c r="O172" i="7"/>
  <c r="U172" i="7" s="1"/>
  <c r="AI46" i="6" l="1"/>
  <c r="AJ46" i="6" s="1"/>
  <c r="AK46" i="6" s="1"/>
  <c r="AL46" i="6" s="1"/>
  <c r="AM46" i="6" s="1"/>
  <c r="W46" i="6"/>
  <c r="AI45" i="6"/>
  <c r="AJ45" i="6" s="1"/>
  <c r="AK45" i="6" s="1"/>
  <c r="AL45" i="6" s="1"/>
  <c r="AM45" i="6" s="1"/>
  <c r="W45" i="6"/>
  <c r="AI44" i="6"/>
  <c r="AJ44" i="6" s="1"/>
  <c r="AK44" i="6" s="1"/>
  <c r="AL44" i="6" s="1"/>
  <c r="AM44" i="6" s="1"/>
  <c r="W44" i="6"/>
  <c r="AI43" i="6"/>
  <c r="AJ43" i="6" s="1"/>
  <c r="AK43" i="6" s="1"/>
  <c r="AL43" i="6" s="1"/>
  <c r="AM43" i="6" s="1"/>
  <c r="W43" i="6"/>
  <c r="AI42" i="6"/>
  <c r="AJ42" i="6" s="1"/>
  <c r="AK42" i="6" s="1"/>
  <c r="AL42" i="6" s="1"/>
  <c r="AM42" i="6" s="1"/>
  <c r="W42" i="6"/>
  <c r="AI41" i="6"/>
  <c r="AJ41" i="6" s="1"/>
  <c r="AK41" i="6" s="1"/>
  <c r="AL41" i="6" s="1"/>
  <c r="AM41" i="6" s="1"/>
  <c r="W41" i="6"/>
  <c r="AI40" i="6"/>
  <c r="AJ40" i="6" s="1"/>
  <c r="AK40" i="6" s="1"/>
  <c r="AL40" i="6" s="1"/>
  <c r="AM40" i="6" s="1"/>
  <c r="W40" i="6"/>
  <c r="AI39" i="6"/>
  <c r="AJ39" i="6" s="1"/>
  <c r="AK39" i="6" s="1"/>
  <c r="AL39" i="6" s="1"/>
  <c r="AM39" i="6" s="1"/>
  <c r="W39" i="6"/>
  <c r="AI38" i="6"/>
  <c r="AJ38" i="6" s="1"/>
  <c r="AK38" i="6" s="1"/>
  <c r="AL38" i="6" s="1"/>
  <c r="AM38" i="6" s="1"/>
  <c r="W38" i="6"/>
  <c r="Q32" i="5"/>
  <c r="R32" i="5" s="1"/>
  <c r="S32" i="5" s="1"/>
  <c r="T32" i="5" s="1"/>
  <c r="U32" i="5" s="1"/>
  <c r="J32" i="5"/>
  <c r="E32" i="5"/>
  <c r="F32" i="5" s="1"/>
  <c r="Q31" i="5"/>
  <c r="R31" i="5" s="1"/>
  <c r="S31" i="5" s="1"/>
  <c r="T31" i="5" s="1"/>
  <c r="U31" i="5" s="1"/>
  <c r="J31" i="5"/>
  <c r="E31" i="5"/>
  <c r="F31" i="5" s="1"/>
  <c r="Q30" i="5"/>
  <c r="R30" i="5" s="1"/>
  <c r="S30" i="5" s="1"/>
  <c r="T30" i="5" s="1"/>
  <c r="U30" i="5" s="1"/>
  <c r="J30" i="5"/>
  <c r="E30" i="5"/>
  <c r="F30" i="5" s="1"/>
  <c r="Q29" i="5"/>
  <c r="R29" i="5" s="1"/>
  <c r="S29" i="5" s="1"/>
  <c r="T29" i="5" s="1"/>
  <c r="U29" i="5" s="1"/>
  <c r="J29" i="5"/>
  <c r="E29" i="5"/>
  <c r="F29" i="5" s="1"/>
  <c r="Q28" i="5"/>
  <c r="R28" i="5" s="1"/>
  <c r="S28" i="5" s="1"/>
  <c r="T28" i="5" s="1"/>
  <c r="U28" i="5" s="1"/>
  <c r="J28" i="5"/>
  <c r="E28" i="5"/>
  <c r="K28" i="5" s="1"/>
  <c r="Q27" i="5"/>
  <c r="R27" i="5" s="1"/>
  <c r="S27" i="5" s="1"/>
  <c r="T27" i="5" s="1"/>
  <c r="U27" i="5" s="1"/>
  <c r="J27" i="5"/>
  <c r="E27" i="5"/>
  <c r="Q26" i="5"/>
  <c r="R26" i="5" s="1"/>
  <c r="S26" i="5" s="1"/>
  <c r="T26" i="5" s="1"/>
  <c r="U26" i="5" s="1"/>
  <c r="J26" i="5"/>
  <c r="E26" i="5"/>
  <c r="F26" i="5" s="1"/>
  <c r="L26" i="5" s="1"/>
  <c r="Q25" i="5"/>
  <c r="R25" i="5" s="1"/>
  <c r="S25" i="5" s="1"/>
  <c r="T25" i="5" s="1"/>
  <c r="U25" i="5" s="1"/>
  <c r="J25" i="5"/>
  <c r="E25" i="5"/>
  <c r="F25" i="5" s="1"/>
  <c r="Q24" i="5"/>
  <c r="R24" i="5" s="1"/>
  <c r="S24" i="5" s="1"/>
  <c r="T24" i="5" s="1"/>
  <c r="U24" i="5" s="1"/>
  <c r="J24" i="5"/>
  <c r="E24" i="5"/>
  <c r="F24" i="5" s="1"/>
  <c r="Q23" i="5"/>
  <c r="R23" i="5" s="1"/>
  <c r="S23" i="5" s="1"/>
  <c r="T23" i="5" s="1"/>
  <c r="U23" i="5" s="1"/>
  <c r="J23" i="5"/>
  <c r="E23" i="5"/>
  <c r="K23" i="5" s="1"/>
  <c r="Q22" i="5"/>
  <c r="R22" i="5" s="1"/>
  <c r="S22" i="5" s="1"/>
  <c r="T22" i="5" s="1"/>
  <c r="U22" i="5" s="1"/>
  <c r="J22" i="5"/>
  <c r="E22" i="5"/>
  <c r="F22" i="5" s="1"/>
  <c r="G22" i="5" s="1"/>
  <c r="Q21" i="5"/>
  <c r="R21" i="5" s="1"/>
  <c r="S21" i="5" s="1"/>
  <c r="T21" i="5" s="1"/>
  <c r="U21" i="5" s="1"/>
  <c r="J21" i="5"/>
  <c r="E21" i="5"/>
  <c r="F21" i="5" s="1"/>
  <c r="G21" i="5" s="1"/>
  <c r="H21" i="5" s="1"/>
  <c r="Q20" i="5"/>
  <c r="R20" i="5" s="1"/>
  <c r="S20" i="5" s="1"/>
  <c r="T20" i="5" s="1"/>
  <c r="U20" i="5" s="1"/>
  <c r="J20" i="5"/>
  <c r="E20" i="5"/>
  <c r="F20" i="5" s="1"/>
  <c r="Q19" i="5"/>
  <c r="R19" i="5" s="1"/>
  <c r="S19" i="5" s="1"/>
  <c r="T19" i="5" s="1"/>
  <c r="U19" i="5" s="1"/>
  <c r="J19" i="5"/>
  <c r="E19" i="5"/>
  <c r="F19" i="5" s="1"/>
  <c r="L19" i="5" s="1"/>
  <c r="Q18" i="5"/>
  <c r="R18" i="5" s="1"/>
  <c r="S18" i="5" s="1"/>
  <c r="T18" i="5" s="1"/>
  <c r="U18" i="5" s="1"/>
  <c r="J18" i="5"/>
  <c r="E18" i="5"/>
  <c r="F18" i="5" s="1"/>
  <c r="G18" i="5" s="1"/>
  <c r="M18" i="5" s="1"/>
  <c r="Q17" i="5"/>
  <c r="R17" i="5" s="1"/>
  <c r="S17" i="5" s="1"/>
  <c r="T17" i="5" s="1"/>
  <c r="U17" i="5" s="1"/>
  <c r="J17" i="5"/>
  <c r="E17" i="5"/>
  <c r="F17" i="5" s="1"/>
  <c r="G17" i="5" s="1"/>
  <c r="H17" i="5" s="1"/>
  <c r="Q16" i="5"/>
  <c r="R16" i="5" s="1"/>
  <c r="S16" i="5" s="1"/>
  <c r="T16" i="5" s="1"/>
  <c r="U16" i="5" s="1"/>
  <c r="J16" i="5"/>
  <c r="E16" i="5"/>
  <c r="F16" i="5" s="1"/>
  <c r="Q15" i="5"/>
  <c r="R15" i="5" s="1"/>
  <c r="S15" i="5" s="1"/>
  <c r="T15" i="5" s="1"/>
  <c r="U15" i="5" s="1"/>
  <c r="J15" i="5"/>
  <c r="E15" i="5"/>
  <c r="F15" i="5" s="1"/>
  <c r="G15" i="5" s="1"/>
  <c r="H15" i="5" s="1"/>
  <c r="AI373" i="7"/>
  <c r="AJ373" i="7" s="1"/>
  <c r="AK373" i="7" s="1"/>
  <c r="AL373" i="7" s="1"/>
  <c r="AM373" i="7" s="1"/>
  <c r="W373" i="7"/>
  <c r="AI372" i="7"/>
  <c r="AJ372" i="7" s="1"/>
  <c r="AK372" i="7" s="1"/>
  <c r="AL372" i="7" s="1"/>
  <c r="AM372" i="7" s="1"/>
  <c r="W372" i="7"/>
  <c r="AI371" i="7"/>
  <c r="AJ371" i="7" s="1"/>
  <c r="AK371" i="7" s="1"/>
  <c r="AL371" i="7" s="1"/>
  <c r="AM371" i="7" s="1"/>
  <c r="W371" i="7"/>
  <c r="AI370" i="7"/>
  <c r="AJ370" i="7" s="1"/>
  <c r="AK370" i="7" s="1"/>
  <c r="AL370" i="7" s="1"/>
  <c r="AM370" i="7" s="1"/>
  <c r="W370" i="7"/>
  <c r="AI369" i="7"/>
  <c r="AJ369" i="7" s="1"/>
  <c r="AK369" i="7" s="1"/>
  <c r="AL369" i="7" s="1"/>
  <c r="AM369" i="7" s="1"/>
  <c r="W369" i="7"/>
  <c r="AI368" i="7"/>
  <c r="AJ368" i="7" s="1"/>
  <c r="AK368" i="7" s="1"/>
  <c r="AL368" i="7" s="1"/>
  <c r="AM368" i="7" s="1"/>
  <c r="W368" i="7"/>
  <c r="AI367" i="7"/>
  <c r="AJ367" i="7" s="1"/>
  <c r="AK367" i="7" s="1"/>
  <c r="AL367" i="7" s="1"/>
  <c r="AM367" i="7" s="1"/>
  <c r="W367" i="7"/>
  <c r="AI366" i="7"/>
  <c r="AJ366" i="7" s="1"/>
  <c r="AK366" i="7" s="1"/>
  <c r="AL366" i="7" s="1"/>
  <c r="AM366" i="7" s="1"/>
  <c r="W366" i="7"/>
  <c r="AI365" i="7"/>
  <c r="AJ365" i="7" s="1"/>
  <c r="AK365" i="7" s="1"/>
  <c r="AL365" i="7" s="1"/>
  <c r="AM365" i="7" s="1"/>
  <c r="W365" i="7"/>
  <c r="AI364" i="7"/>
  <c r="AJ364" i="7" s="1"/>
  <c r="AK364" i="7" s="1"/>
  <c r="AL364" i="7" s="1"/>
  <c r="AM364" i="7" s="1"/>
  <c r="W364" i="7"/>
  <c r="AI363" i="7"/>
  <c r="AJ363" i="7" s="1"/>
  <c r="AK363" i="7" s="1"/>
  <c r="AL363" i="7" s="1"/>
  <c r="AM363" i="7" s="1"/>
  <c r="W363" i="7"/>
  <c r="AI362" i="7"/>
  <c r="AJ362" i="7" s="1"/>
  <c r="AK362" i="7" s="1"/>
  <c r="AL362" i="7" s="1"/>
  <c r="AM362" i="7" s="1"/>
  <c r="W362" i="7"/>
  <c r="AI361" i="7"/>
  <c r="AJ361" i="7" s="1"/>
  <c r="AK361" i="7" s="1"/>
  <c r="AL361" i="7" s="1"/>
  <c r="AM361" i="7" s="1"/>
  <c r="W361" i="7"/>
  <c r="AI360" i="7"/>
  <c r="AJ360" i="7" s="1"/>
  <c r="AK360" i="7" s="1"/>
  <c r="AL360" i="7" s="1"/>
  <c r="AM360" i="7" s="1"/>
  <c r="W360" i="7"/>
  <c r="AI359" i="7"/>
  <c r="AJ359" i="7" s="1"/>
  <c r="AK359" i="7" s="1"/>
  <c r="AL359" i="7" s="1"/>
  <c r="AM359" i="7" s="1"/>
  <c r="W359" i="7"/>
  <c r="AI358" i="7"/>
  <c r="AJ358" i="7" s="1"/>
  <c r="AK358" i="7" s="1"/>
  <c r="AL358" i="7" s="1"/>
  <c r="AM358" i="7" s="1"/>
  <c r="W358" i="7"/>
  <c r="AI357" i="7"/>
  <c r="AJ357" i="7" s="1"/>
  <c r="AK357" i="7" s="1"/>
  <c r="AL357" i="7" s="1"/>
  <c r="AM357" i="7" s="1"/>
  <c r="W357" i="7"/>
  <c r="AI356" i="7"/>
  <c r="AJ356" i="7" s="1"/>
  <c r="AK356" i="7" s="1"/>
  <c r="AL356" i="7" s="1"/>
  <c r="AM356" i="7" s="1"/>
  <c r="W356" i="7"/>
  <c r="AI188" i="7"/>
  <c r="AJ188" i="7" s="1"/>
  <c r="AK188" i="7" s="1"/>
  <c r="AL188" i="7" s="1"/>
  <c r="AM188" i="7" s="1"/>
  <c r="W188" i="7"/>
  <c r="AI187" i="7"/>
  <c r="AJ187" i="7" s="1"/>
  <c r="AK187" i="7" s="1"/>
  <c r="AL187" i="7" s="1"/>
  <c r="AM187" i="7" s="1"/>
  <c r="W187" i="7"/>
  <c r="AI186" i="7"/>
  <c r="AJ186" i="7" s="1"/>
  <c r="AK186" i="7" s="1"/>
  <c r="AL186" i="7" s="1"/>
  <c r="AM186" i="7" s="1"/>
  <c r="W186" i="7"/>
  <c r="AI185" i="7"/>
  <c r="AJ185" i="7" s="1"/>
  <c r="AK185" i="7" s="1"/>
  <c r="AL185" i="7" s="1"/>
  <c r="AM185" i="7" s="1"/>
  <c r="W185" i="7"/>
  <c r="AI184" i="7"/>
  <c r="AJ184" i="7" s="1"/>
  <c r="AK184" i="7" s="1"/>
  <c r="AL184" i="7" s="1"/>
  <c r="AM184" i="7" s="1"/>
  <c r="W184" i="7"/>
  <c r="AI183" i="7"/>
  <c r="AJ183" i="7" s="1"/>
  <c r="AK183" i="7" s="1"/>
  <c r="AL183" i="7" s="1"/>
  <c r="AM183" i="7" s="1"/>
  <c r="W183" i="7"/>
  <c r="AI182" i="7"/>
  <c r="AJ182" i="7" s="1"/>
  <c r="AK182" i="7" s="1"/>
  <c r="AL182" i="7" s="1"/>
  <c r="AM182" i="7" s="1"/>
  <c r="W182" i="7"/>
  <c r="AI181" i="7"/>
  <c r="AJ181" i="7" s="1"/>
  <c r="AK181" i="7" s="1"/>
  <c r="AL181" i="7" s="1"/>
  <c r="AM181" i="7" s="1"/>
  <c r="W181" i="7"/>
  <c r="AI180" i="7"/>
  <c r="AJ180" i="7" s="1"/>
  <c r="AK180" i="7" s="1"/>
  <c r="AL180" i="7" s="1"/>
  <c r="AM180" i="7" s="1"/>
  <c r="W180" i="7"/>
  <c r="AI179" i="7"/>
  <c r="AJ179" i="7" s="1"/>
  <c r="AK179" i="7" s="1"/>
  <c r="AL179" i="7" s="1"/>
  <c r="AM179" i="7" s="1"/>
  <c r="W179" i="7"/>
  <c r="AI178" i="7"/>
  <c r="AJ178" i="7" s="1"/>
  <c r="AK178" i="7" s="1"/>
  <c r="AL178" i="7" s="1"/>
  <c r="AM178" i="7" s="1"/>
  <c r="W178" i="7"/>
  <c r="AI177" i="7"/>
  <c r="AJ177" i="7" s="1"/>
  <c r="AK177" i="7" s="1"/>
  <c r="AL177" i="7" s="1"/>
  <c r="AM177" i="7" s="1"/>
  <c r="W177" i="7"/>
  <c r="AI176" i="7"/>
  <c r="AJ176" i="7" s="1"/>
  <c r="AK176" i="7" s="1"/>
  <c r="AL176" i="7" s="1"/>
  <c r="AM176" i="7" s="1"/>
  <c r="W176" i="7"/>
  <c r="AI175" i="7"/>
  <c r="AJ175" i="7" s="1"/>
  <c r="AK175" i="7" s="1"/>
  <c r="AL175" i="7" s="1"/>
  <c r="AM175" i="7" s="1"/>
  <c r="W175" i="7"/>
  <c r="AI174" i="7"/>
  <c r="AJ174" i="7" s="1"/>
  <c r="AK174" i="7" s="1"/>
  <c r="AL174" i="7" s="1"/>
  <c r="AM174" i="7" s="1"/>
  <c r="W174" i="7"/>
  <c r="AI173" i="7"/>
  <c r="AJ173" i="7" s="1"/>
  <c r="AK173" i="7" s="1"/>
  <c r="AL173" i="7" s="1"/>
  <c r="AM173" i="7" s="1"/>
  <c r="W173" i="7"/>
  <c r="AC40" i="6" l="1"/>
  <c r="K40" i="6"/>
  <c r="AC42" i="6"/>
  <c r="K42" i="6"/>
  <c r="AC39" i="6"/>
  <c r="K39" i="6"/>
  <c r="AC43" i="6"/>
  <c r="K43" i="6"/>
  <c r="AC41" i="6"/>
  <c r="K41" i="6"/>
  <c r="AC44" i="6"/>
  <c r="K44" i="6"/>
  <c r="AC45" i="6"/>
  <c r="K45" i="6"/>
  <c r="AC38" i="6"/>
  <c r="K38" i="6"/>
  <c r="AC46" i="6"/>
  <c r="K46" i="6"/>
  <c r="X44" i="6"/>
  <c r="X45" i="6"/>
  <c r="L45" i="6" s="1"/>
  <c r="X40" i="6"/>
  <c r="L40" i="6" s="1"/>
  <c r="X41" i="6"/>
  <c r="X174" i="7"/>
  <c r="Y174" i="7" s="1"/>
  <c r="AC174" i="7"/>
  <c r="K174" i="7"/>
  <c r="Q174" i="7" s="1"/>
  <c r="X182" i="7"/>
  <c r="AC182" i="7"/>
  <c r="K182" i="7"/>
  <c r="Q182" i="7" s="1"/>
  <c r="K357" i="7"/>
  <c r="AC357" i="7"/>
  <c r="K365" i="7"/>
  <c r="AC365" i="7"/>
  <c r="K373" i="7"/>
  <c r="AC373" i="7"/>
  <c r="AC175" i="7"/>
  <c r="K175" i="7"/>
  <c r="Q175" i="7" s="1"/>
  <c r="AC183" i="7"/>
  <c r="K183" i="7"/>
  <c r="Q183" i="7" s="1"/>
  <c r="K358" i="7"/>
  <c r="AC358" i="7"/>
  <c r="AC366" i="7"/>
  <c r="K366" i="7"/>
  <c r="X372" i="7"/>
  <c r="K372" i="7"/>
  <c r="AC372" i="7"/>
  <c r="AC176" i="7"/>
  <c r="K176" i="7"/>
  <c r="Q176" i="7" s="1"/>
  <c r="AC184" i="7"/>
  <c r="K184" i="7"/>
  <c r="Q184" i="7" s="1"/>
  <c r="K359" i="7"/>
  <c r="AC359" i="7"/>
  <c r="AC367" i="7"/>
  <c r="K367" i="7"/>
  <c r="AC177" i="7"/>
  <c r="K177" i="7"/>
  <c r="Q177" i="7" s="1"/>
  <c r="AC185" i="7"/>
  <c r="K185" i="7"/>
  <c r="Q185" i="7" s="1"/>
  <c r="X360" i="7"/>
  <c r="K360" i="7"/>
  <c r="AC360" i="7"/>
  <c r="X368" i="7"/>
  <c r="AC368" i="7"/>
  <c r="K368" i="7"/>
  <c r="X364" i="7"/>
  <c r="Y364" i="7" s="1"/>
  <c r="AC364" i="7"/>
  <c r="K364" i="7"/>
  <c r="AC173" i="7"/>
  <c r="K173" i="7"/>
  <c r="Q173" i="7" s="1"/>
  <c r="AC178" i="7"/>
  <c r="K178" i="7"/>
  <c r="Q178" i="7" s="1"/>
  <c r="X186" i="7"/>
  <c r="Y186" i="7" s="1"/>
  <c r="AC186" i="7"/>
  <c r="K186" i="7"/>
  <c r="Q186" i="7" s="1"/>
  <c r="K361" i="7"/>
  <c r="AC361" i="7"/>
  <c r="K369" i="7"/>
  <c r="AC369" i="7"/>
  <c r="X181" i="7"/>
  <c r="Y181" i="7" s="1"/>
  <c r="AC181" i="7"/>
  <c r="K181" i="7"/>
  <c r="Q181" i="7" s="1"/>
  <c r="AC179" i="7"/>
  <c r="K179" i="7"/>
  <c r="Q179" i="7" s="1"/>
  <c r="K187" i="7"/>
  <c r="Q187" i="7" s="1"/>
  <c r="AC187" i="7"/>
  <c r="K362" i="7"/>
  <c r="AC362" i="7"/>
  <c r="AC370" i="7"/>
  <c r="K370" i="7"/>
  <c r="K356" i="7"/>
  <c r="Q356" i="7" s="1"/>
  <c r="AC356" i="7"/>
  <c r="X180" i="7"/>
  <c r="AC180" i="7"/>
  <c r="K180" i="7"/>
  <c r="Q180" i="7" s="1"/>
  <c r="AC188" i="7"/>
  <c r="K188" i="7"/>
  <c r="Q188" i="7" s="1"/>
  <c r="K363" i="7"/>
  <c r="AC363" i="7"/>
  <c r="K371" i="7"/>
  <c r="AC371" i="7"/>
  <c r="X357" i="7"/>
  <c r="X367" i="7"/>
  <c r="X179" i="7"/>
  <c r="X362" i="7"/>
  <c r="X373" i="7"/>
  <c r="X356" i="7"/>
  <c r="X369" i="7"/>
  <c r="X361" i="7"/>
  <c r="X365" i="7"/>
  <c r="X371" i="7"/>
  <c r="X38" i="6"/>
  <c r="X39" i="6"/>
  <c r="X42" i="6"/>
  <c r="X43" i="6"/>
  <c r="X46" i="6"/>
  <c r="P38" i="6"/>
  <c r="P41" i="6"/>
  <c r="K30" i="5"/>
  <c r="K24" i="5"/>
  <c r="L20" i="5"/>
  <c r="G20" i="5"/>
  <c r="M20" i="5" s="1"/>
  <c r="L32" i="5"/>
  <c r="G32" i="5"/>
  <c r="L24" i="5"/>
  <c r="G24" i="5"/>
  <c r="K20" i="5"/>
  <c r="F28" i="5"/>
  <c r="K32" i="5"/>
  <c r="K26" i="5"/>
  <c r="G16" i="5"/>
  <c r="L16" i="5"/>
  <c r="K16" i="5"/>
  <c r="N15" i="5"/>
  <c r="I15" i="5"/>
  <c r="K15" i="5"/>
  <c r="L15" i="5"/>
  <c r="K29" i="5"/>
  <c r="M15" i="5"/>
  <c r="L17" i="5"/>
  <c r="K18" i="5"/>
  <c r="L21" i="5"/>
  <c r="K22" i="5"/>
  <c r="K25" i="5"/>
  <c r="G29" i="5"/>
  <c r="L29" i="5"/>
  <c r="G30" i="5"/>
  <c r="M17" i="5"/>
  <c r="L18" i="5"/>
  <c r="G19" i="5"/>
  <c r="M21" i="5"/>
  <c r="L22" i="5"/>
  <c r="G25" i="5"/>
  <c r="L25" i="5"/>
  <c r="N17" i="5"/>
  <c r="N21" i="5"/>
  <c r="H22" i="5"/>
  <c r="M22" i="5"/>
  <c r="I17" i="5"/>
  <c r="H18" i="5"/>
  <c r="K19" i="5"/>
  <c r="I21" i="5"/>
  <c r="F27" i="5"/>
  <c r="K27" i="5"/>
  <c r="L30" i="5"/>
  <c r="G31" i="5"/>
  <c r="L31" i="5"/>
  <c r="K17" i="5"/>
  <c r="K21" i="5"/>
  <c r="F23" i="5"/>
  <c r="G26" i="5"/>
  <c r="K31" i="5"/>
  <c r="Y360" i="7"/>
  <c r="X363" i="7"/>
  <c r="Y372" i="7"/>
  <c r="X358" i="7"/>
  <c r="Y368" i="7"/>
  <c r="Y369" i="7"/>
  <c r="X359" i="7"/>
  <c r="X370" i="7"/>
  <c r="X366" i="7"/>
  <c r="X187" i="7"/>
  <c r="X184" i="7"/>
  <c r="X183" i="7"/>
  <c r="X178" i="7"/>
  <c r="Y180" i="7"/>
  <c r="X176" i="7"/>
  <c r="X175" i="7"/>
  <c r="X188" i="7"/>
  <c r="X173" i="7"/>
  <c r="X177" i="7"/>
  <c r="X185" i="7"/>
  <c r="Y182" i="7"/>
  <c r="AI344" i="7"/>
  <c r="AJ344" i="7" s="1"/>
  <c r="AK344" i="7" s="1"/>
  <c r="AL344" i="7" s="1"/>
  <c r="AM344" i="7" s="1"/>
  <c r="W344" i="7"/>
  <c r="AI343" i="7"/>
  <c r="AJ343" i="7" s="1"/>
  <c r="AK343" i="7" s="1"/>
  <c r="AL343" i="7" s="1"/>
  <c r="AM343" i="7" s="1"/>
  <c r="W343" i="7"/>
  <c r="AI342" i="7"/>
  <c r="AJ342" i="7" s="1"/>
  <c r="AK342" i="7" s="1"/>
  <c r="AL342" i="7" s="1"/>
  <c r="AM342" i="7" s="1"/>
  <c r="W342" i="7"/>
  <c r="AI341" i="7"/>
  <c r="AJ341" i="7" s="1"/>
  <c r="AK341" i="7" s="1"/>
  <c r="AL341" i="7" s="1"/>
  <c r="AM341" i="7" s="1"/>
  <c r="W341" i="7"/>
  <c r="AI340" i="7"/>
  <c r="AJ340" i="7" s="1"/>
  <c r="AK340" i="7" s="1"/>
  <c r="AL340" i="7" s="1"/>
  <c r="AM340" i="7" s="1"/>
  <c r="W340" i="7"/>
  <c r="AI339" i="7"/>
  <c r="AJ339" i="7" s="1"/>
  <c r="AK339" i="7" s="1"/>
  <c r="AL339" i="7" s="1"/>
  <c r="AM339" i="7" s="1"/>
  <c r="W339" i="7"/>
  <c r="AI338" i="7"/>
  <c r="AJ338" i="7" s="1"/>
  <c r="AK338" i="7" s="1"/>
  <c r="AL338" i="7" s="1"/>
  <c r="AM338" i="7" s="1"/>
  <c r="W338" i="7"/>
  <c r="AI337" i="7"/>
  <c r="AJ337" i="7" s="1"/>
  <c r="AK337" i="7" s="1"/>
  <c r="AL337" i="7" s="1"/>
  <c r="AM337" i="7" s="1"/>
  <c r="W337" i="7"/>
  <c r="AI336" i="7"/>
  <c r="AJ336" i="7" s="1"/>
  <c r="AK336" i="7" s="1"/>
  <c r="AL336" i="7" s="1"/>
  <c r="AM336" i="7" s="1"/>
  <c r="W336" i="7"/>
  <c r="AI335" i="7"/>
  <c r="AJ335" i="7" s="1"/>
  <c r="AK335" i="7" s="1"/>
  <c r="AL335" i="7" s="1"/>
  <c r="AM335" i="7" s="1"/>
  <c r="W335" i="7"/>
  <c r="AI334" i="7"/>
  <c r="AJ334" i="7" s="1"/>
  <c r="AK334" i="7" s="1"/>
  <c r="AL334" i="7" s="1"/>
  <c r="AM334" i="7" s="1"/>
  <c r="W334" i="7"/>
  <c r="AI333" i="7"/>
  <c r="AJ333" i="7" s="1"/>
  <c r="AK333" i="7" s="1"/>
  <c r="AL333" i="7" s="1"/>
  <c r="AM333" i="7" s="1"/>
  <c r="W333" i="7"/>
  <c r="AI332" i="7"/>
  <c r="AJ332" i="7" s="1"/>
  <c r="AK332" i="7" s="1"/>
  <c r="AL332" i="7" s="1"/>
  <c r="AM332" i="7" s="1"/>
  <c r="W332" i="7"/>
  <c r="AI331" i="7"/>
  <c r="AJ331" i="7" s="1"/>
  <c r="AK331" i="7" s="1"/>
  <c r="AL331" i="7" s="1"/>
  <c r="AM331" i="7" s="1"/>
  <c r="W331" i="7"/>
  <c r="AI330" i="7"/>
  <c r="AJ330" i="7" s="1"/>
  <c r="AK330" i="7" s="1"/>
  <c r="AL330" i="7" s="1"/>
  <c r="AM330" i="7" s="1"/>
  <c r="W330" i="7"/>
  <c r="AI329" i="7"/>
  <c r="AJ329" i="7" s="1"/>
  <c r="AK329" i="7" s="1"/>
  <c r="AL329" i="7" s="1"/>
  <c r="AM329" i="7" s="1"/>
  <c r="W329" i="7"/>
  <c r="AI328" i="7"/>
  <c r="AJ328" i="7" s="1"/>
  <c r="AK328" i="7" s="1"/>
  <c r="AL328" i="7" s="1"/>
  <c r="AM328" i="7" s="1"/>
  <c r="W328" i="7"/>
  <c r="AI327" i="7"/>
  <c r="AJ327" i="7" s="1"/>
  <c r="AK327" i="7" s="1"/>
  <c r="AL327" i="7" s="1"/>
  <c r="AM327" i="7" s="1"/>
  <c r="W327" i="7"/>
  <c r="AI326" i="7"/>
  <c r="AJ326" i="7" s="1"/>
  <c r="AK326" i="7" s="1"/>
  <c r="AL326" i="7" s="1"/>
  <c r="AM326" i="7" s="1"/>
  <c r="W326" i="7"/>
  <c r="AI325" i="7"/>
  <c r="AJ325" i="7" s="1"/>
  <c r="AK325" i="7" s="1"/>
  <c r="AL325" i="7" s="1"/>
  <c r="AM325" i="7" s="1"/>
  <c r="W325" i="7"/>
  <c r="AI324" i="7"/>
  <c r="AJ324" i="7" s="1"/>
  <c r="AK324" i="7" s="1"/>
  <c r="AL324" i="7" s="1"/>
  <c r="AM324" i="7" s="1"/>
  <c r="W324" i="7"/>
  <c r="AI323" i="7"/>
  <c r="AJ323" i="7" s="1"/>
  <c r="AK323" i="7" s="1"/>
  <c r="AL323" i="7" s="1"/>
  <c r="AM323" i="7" s="1"/>
  <c r="W323" i="7"/>
  <c r="AI322" i="7"/>
  <c r="AJ322" i="7" s="1"/>
  <c r="AK322" i="7" s="1"/>
  <c r="AL322" i="7" s="1"/>
  <c r="AM322" i="7" s="1"/>
  <c r="W322" i="7"/>
  <c r="AI321" i="7"/>
  <c r="AJ321" i="7" s="1"/>
  <c r="AK321" i="7" s="1"/>
  <c r="AL321" i="7" s="1"/>
  <c r="AM321" i="7" s="1"/>
  <c r="W321" i="7"/>
  <c r="AI320" i="7"/>
  <c r="AJ320" i="7" s="1"/>
  <c r="AK320" i="7" s="1"/>
  <c r="AL320" i="7" s="1"/>
  <c r="AM320" i="7" s="1"/>
  <c r="W320" i="7"/>
  <c r="AI319" i="7"/>
  <c r="AJ319" i="7" s="1"/>
  <c r="AK319" i="7" s="1"/>
  <c r="AL319" i="7" s="1"/>
  <c r="AM319" i="7" s="1"/>
  <c r="W319" i="7"/>
  <c r="AI318" i="7"/>
  <c r="AJ318" i="7" s="1"/>
  <c r="AK318" i="7" s="1"/>
  <c r="AL318" i="7" s="1"/>
  <c r="AM318" i="7" s="1"/>
  <c r="W318" i="7"/>
  <c r="AI317" i="7"/>
  <c r="AJ317" i="7" s="1"/>
  <c r="AK317" i="7" s="1"/>
  <c r="AL317" i="7" s="1"/>
  <c r="AM317" i="7" s="1"/>
  <c r="W317" i="7"/>
  <c r="AI316" i="7"/>
  <c r="AJ316" i="7" s="1"/>
  <c r="AK316" i="7" s="1"/>
  <c r="AL316" i="7" s="1"/>
  <c r="AM316" i="7" s="1"/>
  <c r="W316" i="7"/>
  <c r="AI315" i="7"/>
  <c r="AJ315" i="7" s="1"/>
  <c r="AK315" i="7" s="1"/>
  <c r="AL315" i="7" s="1"/>
  <c r="AM315" i="7" s="1"/>
  <c r="W315" i="7"/>
  <c r="AI314" i="7"/>
  <c r="AJ314" i="7" s="1"/>
  <c r="AK314" i="7" s="1"/>
  <c r="AL314" i="7" s="1"/>
  <c r="AM314" i="7" s="1"/>
  <c r="W314" i="7"/>
  <c r="AI313" i="7"/>
  <c r="AJ313" i="7" s="1"/>
  <c r="AK313" i="7" s="1"/>
  <c r="AL313" i="7" s="1"/>
  <c r="AM313" i="7" s="1"/>
  <c r="W313" i="7"/>
  <c r="AI312" i="7"/>
  <c r="AJ312" i="7" s="1"/>
  <c r="AK312" i="7" s="1"/>
  <c r="AL312" i="7" s="1"/>
  <c r="AM312" i="7" s="1"/>
  <c r="W312" i="7"/>
  <c r="AI311" i="7"/>
  <c r="AJ311" i="7" s="1"/>
  <c r="AK311" i="7" s="1"/>
  <c r="AL311" i="7" s="1"/>
  <c r="AM311" i="7" s="1"/>
  <c r="W311" i="7"/>
  <c r="AI310" i="7"/>
  <c r="AJ310" i="7" s="1"/>
  <c r="AK310" i="7" s="1"/>
  <c r="AL310" i="7" s="1"/>
  <c r="AM310" i="7" s="1"/>
  <c r="W310" i="7"/>
  <c r="AI309" i="7"/>
  <c r="AJ309" i="7" s="1"/>
  <c r="AK309" i="7" s="1"/>
  <c r="AL309" i="7" s="1"/>
  <c r="AM309" i="7" s="1"/>
  <c r="W309" i="7"/>
  <c r="AI308" i="7"/>
  <c r="AJ308" i="7" s="1"/>
  <c r="AK308" i="7" s="1"/>
  <c r="AL308" i="7" s="1"/>
  <c r="AM308" i="7" s="1"/>
  <c r="W308" i="7"/>
  <c r="AI307" i="7"/>
  <c r="AJ307" i="7" s="1"/>
  <c r="AK307" i="7" s="1"/>
  <c r="AL307" i="7" s="1"/>
  <c r="AM307" i="7" s="1"/>
  <c r="W307" i="7"/>
  <c r="AI306" i="7"/>
  <c r="AJ306" i="7" s="1"/>
  <c r="AK306" i="7" s="1"/>
  <c r="AL306" i="7" s="1"/>
  <c r="AM306" i="7" s="1"/>
  <c r="W306" i="7"/>
  <c r="AI305" i="7"/>
  <c r="AJ305" i="7" s="1"/>
  <c r="AK305" i="7" s="1"/>
  <c r="AL305" i="7" s="1"/>
  <c r="AM305" i="7" s="1"/>
  <c r="W305" i="7"/>
  <c r="AI304" i="7"/>
  <c r="AJ304" i="7" s="1"/>
  <c r="AK304" i="7" s="1"/>
  <c r="AL304" i="7" s="1"/>
  <c r="AM304" i="7" s="1"/>
  <c r="W304" i="7"/>
  <c r="AI303" i="7"/>
  <c r="AJ303" i="7" s="1"/>
  <c r="AK303" i="7" s="1"/>
  <c r="AL303" i="7" s="1"/>
  <c r="AM303" i="7" s="1"/>
  <c r="W303" i="7"/>
  <c r="AI302" i="7"/>
  <c r="AJ302" i="7" s="1"/>
  <c r="AK302" i="7" s="1"/>
  <c r="AL302" i="7" s="1"/>
  <c r="AM302" i="7" s="1"/>
  <c r="W302" i="7"/>
  <c r="AI301" i="7"/>
  <c r="AJ301" i="7" s="1"/>
  <c r="AK301" i="7" s="1"/>
  <c r="AL301" i="7" s="1"/>
  <c r="AM301" i="7" s="1"/>
  <c r="W301" i="7"/>
  <c r="AI300" i="7"/>
  <c r="AJ300" i="7" s="1"/>
  <c r="AK300" i="7" s="1"/>
  <c r="AL300" i="7" s="1"/>
  <c r="AM300" i="7" s="1"/>
  <c r="W300" i="7"/>
  <c r="AI299" i="7"/>
  <c r="AJ299" i="7" s="1"/>
  <c r="AK299" i="7" s="1"/>
  <c r="AL299" i="7" s="1"/>
  <c r="AM299" i="7" s="1"/>
  <c r="W299" i="7"/>
  <c r="AI159" i="7"/>
  <c r="AJ159" i="7" s="1"/>
  <c r="AK159" i="7" s="1"/>
  <c r="AL159" i="7" s="1"/>
  <c r="AM159" i="7" s="1"/>
  <c r="W159" i="7"/>
  <c r="AI158" i="7"/>
  <c r="AJ158" i="7" s="1"/>
  <c r="AK158" i="7" s="1"/>
  <c r="AL158" i="7" s="1"/>
  <c r="AM158" i="7" s="1"/>
  <c r="W158" i="7"/>
  <c r="AI157" i="7"/>
  <c r="AJ157" i="7" s="1"/>
  <c r="AK157" i="7" s="1"/>
  <c r="AL157" i="7" s="1"/>
  <c r="AM157" i="7" s="1"/>
  <c r="W157" i="7"/>
  <c r="AI156" i="7"/>
  <c r="AJ156" i="7" s="1"/>
  <c r="AK156" i="7" s="1"/>
  <c r="AL156" i="7" s="1"/>
  <c r="AM156" i="7" s="1"/>
  <c r="W156" i="7"/>
  <c r="AI155" i="7"/>
  <c r="AJ155" i="7" s="1"/>
  <c r="AK155" i="7" s="1"/>
  <c r="AL155" i="7" s="1"/>
  <c r="AM155" i="7" s="1"/>
  <c r="W155" i="7"/>
  <c r="AI154" i="7"/>
  <c r="AJ154" i="7" s="1"/>
  <c r="AK154" i="7" s="1"/>
  <c r="AL154" i="7" s="1"/>
  <c r="AM154" i="7" s="1"/>
  <c r="W154" i="7"/>
  <c r="AI153" i="7"/>
  <c r="AJ153" i="7" s="1"/>
  <c r="AK153" i="7" s="1"/>
  <c r="AL153" i="7" s="1"/>
  <c r="AM153" i="7" s="1"/>
  <c r="W153" i="7"/>
  <c r="AI152" i="7"/>
  <c r="AJ152" i="7" s="1"/>
  <c r="AK152" i="7" s="1"/>
  <c r="AL152" i="7" s="1"/>
  <c r="AM152" i="7" s="1"/>
  <c r="W152" i="7"/>
  <c r="AI151" i="7"/>
  <c r="AJ151" i="7" s="1"/>
  <c r="AK151" i="7" s="1"/>
  <c r="AL151" i="7" s="1"/>
  <c r="AM151" i="7" s="1"/>
  <c r="W151" i="7"/>
  <c r="AI150" i="7"/>
  <c r="AJ150" i="7" s="1"/>
  <c r="AK150" i="7" s="1"/>
  <c r="AL150" i="7" s="1"/>
  <c r="AM150" i="7" s="1"/>
  <c r="W150" i="7"/>
  <c r="AI149" i="7"/>
  <c r="AJ149" i="7" s="1"/>
  <c r="AK149" i="7" s="1"/>
  <c r="AL149" i="7" s="1"/>
  <c r="AM149" i="7" s="1"/>
  <c r="W149" i="7"/>
  <c r="AI148" i="7"/>
  <c r="AJ148" i="7" s="1"/>
  <c r="AK148" i="7" s="1"/>
  <c r="AL148" i="7" s="1"/>
  <c r="AM148" i="7" s="1"/>
  <c r="W148" i="7"/>
  <c r="AI147" i="7"/>
  <c r="AJ147" i="7" s="1"/>
  <c r="AK147" i="7" s="1"/>
  <c r="AL147" i="7" s="1"/>
  <c r="AM147" i="7" s="1"/>
  <c r="W147" i="7"/>
  <c r="AI146" i="7"/>
  <c r="AJ146" i="7" s="1"/>
  <c r="AK146" i="7" s="1"/>
  <c r="AL146" i="7" s="1"/>
  <c r="AM146" i="7" s="1"/>
  <c r="W146" i="7"/>
  <c r="AI145" i="7"/>
  <c r="AJ145" i="7" s="1"/>
  <c r="AK145" i="7" s="1"/>
  <c r="AL145" i="7" s="1"/>
  <c r="AM145" i="7" s="1"/>
  <c r="W145" i="7"/>
  <c r="AI144" i="7"/>
  <c r="AJ144" i="7" s="1"/>
  <c r="AK144" i="7" s="1"/>
  <c r="AL144" i="7" s="1"/>
  <c r="AM144" i="7" s="1"/>
  <c r="W144" i="7"/>
  <c r="AI143" i="7"/>
  <c r="AJ143" i="7" s="1"/>
  <c r="AK143" i="7" s="1"/>
  <c r="AL143" i="7" s="1"/>
  <c r="AM143" i="7" s="1"/>
  <c r="W143" i="7"/>
  <c r="AI142" i="7"/>
  <c r="AJ142" i="7" s="1"/>
  <c r="AK142" i="7" s="1"/>
  <c r="AL142" i="7" s="1"/>
  <c r="AM142" i="7" s="1"/>
  <c r="W142" i="7"/>
  <c r="AI141" i="7"/>
  <c r="AJ141" i="7" s="1"/>
  <c r="AK141" i="7" s="1"/>
  <c r="AL141" i="7" s="1"/>
  <c r="AM141" i="7" s="1"/>
  <c r="W141" i="7"/>
  <c r="AI140" i="7"/>
  <c r="AJ140" i="7" s="1"/>
  <c r="AK140" i="7" s="1"/>
  <c r="AL140" i="7" s="1"/>
  <c r="AM140" i="7" s="1"/>
  <c r="W140" i="7"/>
  <c r="AI139" i="7"/>
  <c r="AJ139" i="7" s="1"/>
  <c r="AK139" i="7" s="1"/>
  <c r="AL139" i="7" s="1"/>
  <c r="AM139" i="7" s="1"/>
  <c r="W139" i="7"/>
  <c r="AI138" i="7"/>
  <c r="AJ138" i="7" s="1"/>
  <c r="AK138" i="7" s="1"/>
  <c r="AL138" i="7" s="1"/>
  <c r="AM138" i="7" s="1"/>
  <c r="W138" i="7"/>
  <c r="AI137" i="7"/>
  <c r="AJ137" i="7" s="1"/>
  <c r="AK137" i="7" s="1"/>
  <c r="AL137" i="7" s="1"/>
  <c r="AM137" i="7" s="1"/>
  <c r="W137" i="7"/>
  <c r="AI136" i="7"/>
  <c r="AJ136" i="7" s="1"/>
  <c r="AK136" i="7" s="1"/>
  <c r="AL136" i="7" s="1"/>
  <c r="AM136" i="7" s="1"/>
  <c r="W136" i="7"/>
  <c r="AI135" i="7"/>
  <c r="AJ135" i="7" s="1"/>
  <c r="AK135" i="7" s="1"/>
  <c r="AL135" i="7" s="1"/>
  <c r="AM135" i="7" s="1"/>
  <c r="W135" i="7"/>
  <c r="AI134" i="7"/>
  <c r="AJ134" i="7" s="1"/>
  <c r="AK134" i="7" s="1"/>
  <c r="AL134" i="7" s="1"/>
  <c r="AM134" i="7" s="1"/>
  <c r="W134" i="7"/>
  <c r="AI133" i="7"/>
  <c r="AJ133" i="7" s="1"/>
  <c r="AK133" i="7" s="1"/>
  <c r="AL133" i="7" s="1"/>
  <c r="AM133" i="7" s="1"/>
  <c r="W133" i="7"/>
  <c r="AI132" i="7"/>
  <c r="AJ132" i="7" s="1"/>
  <c r="AK132" i="7" s="1"/>
  <c r="AL132" i="7" s="1"/>
  <c r="AM132" i="7" s="1"/>
  <c r="W132" i="7"/>
  <c r="AI131" i="7"/>
  <c r="AJ131" i="7" s="1"/>
  <c r="AK131" i="7" s="1"/>
  <c r="AL131" i="7" s="1"/>
  <c r="AM131" i="7" s="1"/>
  <c r="W131" i="7"/>
  <c r="AI130" i="7"/>
  <c r="AJ130" i="7" s="1"/>
  <c r="AK130" i="7" s="1"/>
  <c r="AL130" i="7" s="1"/>
  <c r="AM130" i="7" s="1"/>
  <c r="W130" i="7"/>
  <c r="AI129" i="7"/>
  <c r="AJ129" i="7" s="1"/>
  <c r="AK129" i="7" s="1"/>
  <c r="AL129" i="7" s="1"/>
  <c r="AM129" i="7" s="1"/>
  <c r="W129" i="7"/>
  <c r="AI128" i="7"/>
  <c r="AJ128" i="7" s="1"/>
  <c r="AK128" i="7" s="1"/>
  <c r="AL128" i="7" s="1"/>
  <c r="AM128" i="7" s="1"/>
  <c r="W128" i="7"/>
  <c r="AI127" i="7"/>
  <c r="AJ127" i="7" s="1"/>
  <c r="AK127" i="7" s="1"/>
  <c r="AL127" i="7" s="1"/>
  <c r="AM127" i="7" s="1"/>
  <c r="W127" i="7"/>
  <c r="AI126" i="7"/>
  <c r="AJ126" i="7" s="1"/>
  <c r="AK126" i="7" s="1"/>
  <c r="AL126" i="7" s="1"/>
  <c r="AM126" i="7" s="1"/>
  <c r="W126" i="7"/>
  <c r="AI125" i="7"/>
  <c r="AJ125" i="7" s="1"/>
  <c r="AK125" i="7" s="1"/>
  <c r="AL125" i="7" s="1"/>
  <c r="AM125" i="7" s="1"/>
  <c r="W125" i="7"/>
  <c r="AI124" i="7"/>
  <c r="AJ124" i="7" s="1"/>
  <c r="AK124" i="7" s="1"/>
  <c r="AL124" i="7" s="1"/>
  <c r="AM124" i="7" s="1"/>
  <c r="W124" i="7"/>
  <c r="AI123" i="7"/>
  <c r="AJ123" i="7" s="1"/>
  <c r="AK123" i="7" s="1"/>
  <c r="AL123" i="7" s="1"/>
  <c r="AM123" i="7" s="1"/>
  <c r="W123" i="7"/>
  <c r="AI122" i="7"/>
  <c r="AJ122" i="7" s="1"/>
  <c r="AK122" i="7" s="1"/>
  <c r="AL122" i="7" s="1"/>
  <c r="AM122" i="7" s="1"/>
  <c r="W122" i="7"/>
  <c r="AI121" i="7"/>
  <c r="AJ121" i="7" s="1"/>
  <c r="AK121" i="7" s="1"/>
  <c r="AL121" i="7" s="1"/>
  <c r="AM121" i="7" s="1"/>
  <c r="W121" i="7"/>
  <c r="AI120" i="7"/>
  <c r="AJ120" i="7" s="1"/>
  <c r="AK120" i="7" s="1"/>
  <c r="AL120" i="7" s="1"/>
  <c r="AM120" i="7" s="1"/>
  <c r="W120" i="7"/>
  <c r="AI119" i="7"/>
  <c r="AJ119" i="7" s="1"/>
  <c r="AK119" i="7" s="1"/>
  <c r="AL119" i="7" s="1"/>
  <c r="AM119" i="7" s="1"/>
  <c r="W119" i="7"/>
  <c r="AI118" i="7"/>
  <c r="AJ118" i="7" s="1"/>
  <c r="AK118" i="7" s="1"/>
  <c r="AL118" i="7" s="1"/>
  <c r="AM118" i="7" s="1"/>
  <c r="W118" i="7"/>
  <c r="AI117" i="7"/>
  <c r="AJ117" i="7" s="1"/>
  <c r="AK117" i="7" s="1"/>
  <c r="AL117" i="7" s="1"/>
  <c r="AM117" i="7" s="1"/>
  <c r="W117" i="7"/>
  <c r="AI116" i="7"/>
  <c r="AJ116" i="7" s="1"/>
  <c r="AK116" i="7" s="1"/>
  <c r="AL116" i="7" s="1"/>
  <c r="AM116" i="7" s="1"/>
  <c r="W116" i="7"/>
  <c r="AI115" i="7"/>
  <c r="AJ115" i="7" s="1"/>
  <c r="AK115" i="7" s="1"/>
  <c r="AL115" i="7" s="1"/>
  <c r="AM115" i="7" s="1"/>
  <c r="W115" i="7"/>
  <c r="AI114" i="7"/>
  <c r="AJ114" i="7" s="1"/>
  <c r="AK114" i="7" s="1"/>
  <c r="AL114" i="7" s="1"/>
  <c r="AM114" i="7" s="1"/>
  <c r="W114" i="7"/>
  <c r="AD43" i="6" l="1"/>
  <c r="L43" i="6"/>
  <c r="AD42" i="6"/>
  <c r="L42" i="6"/>
  <c r="AD39" i="6"/>
  <c r="L39" i="6"/>
  <c r="AD38" i="6"/>
  <c r="L38" i="6"/>
  <c r="AD41" i="6"/>
  <c r="L41" i="6"/>
  <c r="AD44" i="6"/>
  <c r="L44" i="6"/>
  <c r="AD46" i="6"/>
  <c r="L46" i="6"/>
  <c r="Y40" i="6"/>
  <c r="AD40" i="6"/>
  <c r="Y45" i="6"/>
  <c r="AD45" i="6"/>
  <c r="Y44" i="6"/>
  <c r="Y41" i="6"/>
  <c r="Y43" i="6"/>
  <c r="Y39" i="6"/>
  <c r="AE364" i="7"/>
  <c r="M364" i="7"/>
  <c r="S364" i="7" s="1"/>
  <c r="K147" i="7"/>
  <c r="Q147" i="7" s="1"/>
  <c r="AC147" i="7"/>
  <c r="X116" i="7"/>
  <c r="K116" i="7"/>
  <c r="Q116" i="7" s="1"/>
  <c r="AC116" i="7"/>
  <c r="X124" i="7"/>
  <c r="K124" i="7"/>
  <c r="Q124" i="7" s="1"/>
  <c r="AC124" i="7"/>
  <c r="K132" i="7"/>
  <c r="Q132" i="7" s="1"/>
  <c r="AC132" i="7"/>
  <c r="K140" i="7"/>
  <c r="Q140" i="7" s="1"/>
  <c r="AC140" i="7"/>
  <c r="K148" i="7"/>
  <c r="Q148" i="7" s="1"/>
  <c r="AC148" i="7"/>
  <c r="K156" i="7"/>
  <c r="Q156" i="7" s="1"/>
  <c r="AC156" i="7"/>
  <c r="AC303" i="7"/>
  <c r="K303" i="7"/>
  <c r="Q303" i="7" s="1"/>
  <c r="K311" i="7"/>
  <c r="Q311" i="7" s="1"/>
  <c r="AC311" i="7"/>
  <c r="AC319" i="7"/>
  <c r="K319" i="7"/>
  <c r="Q319" i="7" s="1"/>
  <c r="K327" i="7"/>
  <c r="Q327" i="7" s="1"/>
  <c r="AC327" i="7"/>
  <c r="AC335" i="7"/>
  <c r="K335" i="7"/>
  <c r="Q335" i="7" s="1"/>
  <c r="K343" i="7"/>
  <c r="Q343" i="7" s="1"/>
  <c r="AC343" i="7"/>
  <c r="Y183" i="7"/>
  <c r="AD183" i="7"/>
  <c r="L183" i="7"/>
  <c r="R183" i="7" s="1"/>
  <c r="K131" i="7"/>
  <c r="Q131" i="7" s="1"/>
  <c r="AC131" i="7"/>
  <c r="AE180" i="7"/>
  <c r="M180" i="7"/>
  <c r="S180" i="7" s="1"/>
  <c r="AD184" i="7"/>
  <c r="L184" i="7"/>
  <c r="R184" i="7" s="1"/>
  <c r="Y371" i="7"/>
  <c r="Z371" i="7" s="1"/>
  <c r="AD371" i="7"/>
  <c r="L371" i="7"/>
  <c r="K115" i="7"/>
  <c r="Q115" i="7" s="1"/>
  <c r="AC115" i="7"/>
  <c r="X342" i="7"/>
  <c r="K342" i="7"/>
  <c r="Q342" i="7" s="1"/>
  <c r="AC342" i="7"/>
  <c r="AD178" i="7"/>
  <c r="L178" i="7"/>
  <c r="R178" i="7" s="1"/>
  <c r="Y357" i="7"/>
  <c r="L357" i="7"/>
  <c r="AD357" i="7"/>
  <c r="K117" i="7"/>
  <c r="Q117" i="7" s="1"/>
  <c r="AC117" i="7"/>
  <c r="AC125" i="7"/>
  <c r="K125" i="7"/>
  <c r="Q125" i="7" s="1"/>
  <c r="K133" i="7"/>
  <c r="Q133" i="7" s="1"/>
  <c r="AC133" i="7"/>
  <c r="X141" i="7"/>
  <c r="AC141" i="7"/>
  <c r="K141" i="7"/>
  <c r="Q141" i="7" s="1"/>
  <c r="X149" i="7"/>
  <c r="K149" i="7"/>
  <c r="Q149" i="7" s="1"/>
  <c r="AC149" i="7"/>
  <c r="X157" i="7"/>
  <c r="AC157" i="7"/>
  <c r="K157" i="7"/>
  <c r="Q157" i="7" s="1"/>
  <c r="AC304" i="7"/>
  <c r="K304" i="7"/>
  <c r="Q304" i="7" s="1"/>
  <c r="AC312" i="7"/>
  <c r="K312" i="7"/>
  <c r="Q312" i="7" s="1"/>
  <c r="AC320" i="7"/>
  <c r="K320" i="7"/>
  <c r="Q320" i="7" s="1"/>
  <c r="AC328" i="7"/>
  <c r="K328" i="7"/>
  <c r="Q328" i="7" s="1"/>
  <c r="AC336" i="7"/>
  <c r="K336" i="7"/>
  <c r="Q336" i="7" s="1"/>
  <c r="AC344" i="7"/>
  <c r="K344" i="7"/>
  <c r="Q344" i="7" s="1"/>
  <c r="Y187" i="7"/>
  <c r="AD187" i="7"/>
  <c r="L187" i="7"/>
  <c r="R187" i="7" s="1"/>
  <c r="Y365" i="7"/>
  <c r="AD365" i="7"/>
  <c r="L365" i="7"/>
  <c r="AC302" i="7"/>
  <c r="K302" i="7"/>
  <c r="Q302" i="7" s="1"/>
  <c r="X118" i="7"/>
  <c r="K118" i="7"/>
  <c r="Q118" i="7" s="1"/>
  <c r="AC118" i="7"/>
  <c r="K126" i="7"/>
  <c r="Q126" i="7" s="1"/>
  <c r="AC126" i="7"/>
  <c r="X134" i="7"/>
  <c r="K134" i="7"/>
  <c r="Q134" i="7" s="1"/>
  <c r="AC134" i="7"/>
  <c r="K142" i="7"/>
  <c r="Q142" i="7" s="1"/>
  <c r="AC142" i="7"/>
  <c r="K150" i="7"/>
  <c r="Q150" i="7" s="1"/>
  <c r="AC150" i="7"/>
  <c r="K158" i="7"/>
  <c r="Q158" i="7" s="1"/>
  <c r="AC158" i="7"/>
  <c r="X305" i="7"/>
  <c r="K305" i="7"/>
  <c r="Q305" i="7" s="1"/>
  <c r="AC305" i="7"/>
  <c r="X313" i="7"/>
  <c r="AC313" i="7"/>
  <c r="K313" i="7"/>
  <c r="Q313" i="7" s="1"/>
  <c r="X321" i="7"/>
  <c r="K321" i="7"/>
  <c r="Q321" i="7" s="1"/>
  <c r="AC321" i="7"/>
  <c r="AC329" i="7"/>
  <c r="K329" i="7"/>
  <c r="Q329" i="7" s="1"/>
  <c r="K337" i="7"/>
  <c r="Q337" i="7" s="1"/>
  <c r="AC337" i="7"/>
  <c r="AE182" i="7"/>
  <c r="M182" i="7"/>
  <c r="S182" i="7" s="1"/>
  <c r="L370" i="7"/>
  <c r="AD370" i="7"/>
  <c r="AD369" i="7"/>
  <c r="L369" i="7"/>
  <c r="AD179" i="7"/>
  <c r="L179" i="7"/>
  <c r="R179" i="7" s="1"/>
  <c r="K310" i="7"/>
  <c r="Q310" i="7" s="1"/>
  <c r="AC310" i="7"/>
  <c r="AE186" i="7"/>
  <c r="M186" i="7"/>
  <c r="S186" i="7" s="1"/>
  <c r="AD181" i="7"/>
  <c r="L181" i="7"/>
  <c r="R181" i="7" s="1"/>
  <c r="AC318" i="7"/>
  <c r="K318" i="7"/>
  <c r="Q318" i="7" s="1"/>
  <c r="AC119" i="7"/>
  <c r="K119" i="7"/>
  <c r="Q119" i="7" s="1"/>
  <c r="K127" i="7"/>
  <c r="Q127" i="7" s="1"/>
  <c r="AC127" i="7"/>
  <c r="AC135" i="7"/>
  <c r="K135" i="7"/>
  <c r="Q135" i="7" s="1"/>
  <c r="K143" i="7"/>
  <c r="Q143" i="7" s="1"/>
  <c r="AC143" i="7"/>
  <c r="X151" i="7"/>
  <c r="Y151" i="7" s="1"/>
  <c r="AC151" i="7"/>
  <c r="K151" i="7"/>
  <c r="Q151" i="7" s="1"/>
  <c r="K159" i="7"/>
  <c r="Q159" i="7" s="1"/>
  <c r="AC159" i="7"/>
  <c r="AC306" i="7"/>
  <c r="K306" i="7"/>
  <c r="Q306" i="7" s="1"/>
  <c r="AC314" i="7"/>
  <c r="K314" i="7"/>
  <c r="Q314" i="7" s="1"/>
  <c r="X322" i="7"/>
  <c r="Y322" i="7" s="1"/>
  <c r="AC322" i="7"/>
  <c r="K322" i="7"/>
  <c r="Q322" i="7" s="1"/>
  <c r="AC330" i="7"/>
  <c r="K330" i="7"/>
  <c r="Q330" i="7" s="1"/>
  <c r="AC338" i="7"/>
  <c r="K338" i="7"/>
  <c r="Q338" i="7" s="1"/>
  <c r="AD185" i="7"/>
  <c r="L185" i="7"/>
  <c r="R185" i="7" s="1"/>
  <c r="L359" i="7"/>
  <c r="AD359" i="7"/>
  <c r="L356" i="7"/>
  <c r="R356" i="7" s="1"/>
  <c r="AD356" i="7"/>
  <c r="AD368" i="7"/>
  <c r="L368" i="7"/>
  <c r="X334" i="7"/>
  <c r="AC334" i="7"/>
  <c r="K334" i="7"/>
  <c r="Q334" i="7" s="1"/>
  <c r="AE181" i="7"/>
  <c r="M181" i="7"/>
  <c r="S181" i="7" s="1"/>
  <c r="AE369" i="7"/>
  <c r="M369" i="7"/>
  <c r="S369" i="7" s="1"/>
  <c r="Y373" i="7"/>
  <c r="L373" i="7"/>
  <c r="AD373" i="7"/>
  <c r="X155" i="7"/>
  <c r="K155" i="7"/>
  <c r="Q155" i="7" s="1"/>
  <c r="AC155" i="7"/>
  <c r="L364" i="7"/>
  <c r="AD364" i="7"/>
  <c r="AC120" i="7"/>
  <c r="K120" i="7"/>
  <c r="Q120" i="7" s="1"/>
  <c r="K128" i="7"/>
  <c r="Q128" i="7" s="1"/>
  <c r="AC128" i="7"/>
  <c r="AC136" i="7"/>
  <c r="K136" i="7"/>
  <c r="Q136" i="7" s="1"/>
  <c r="K144" i="7"/>
  <c r="Q144" i="7" s="1"/>
  <c r="AC144" i="7"/>
  <c r="AC152" i="7"/>
  <c r="K152" i="7"/>
  <c r="Q152" i="7" s="1"/>
  <c r="K299" i="7"/>
  <c r="Q299" i="7" s="1"/>
  <c r="AC299" i="7"/>
  <c r="K307" i="7"/>
  <c r="Q307" i="7" s="1"/>
  <c r="AC307" i="7"/>
  <c r="AC315" i="7"/>
  <c r="K315" i="7"/>
  <c r="Q315" i="7" s="1"/>
  <c r="K323" i="7"/>
  <c r="Q323" i="7" s="1"/>
  <c r="AC323" i="7"/>
  <c r="AC331" i="7"/>
  <c r="K331" i="7"/>
  <c r="Q331" i="7" s="1"/>
  <c r="K339" i="7"/>
  <c r="Q339" i="7" s="1"/>
  <c r="AC339" i="7"/>
  <c r="AD177" i="7"/>
  <c r="L177" i="7"/>
  <c r="R177" i="7" s="1"/>
  <c r="AE368" i="7"/>
  <c r="M368" i="7"/>
  <c r="S368" i="7" s="1"/>
  <c r="L362" i="7"/>
  <c r="AD362" i="7"/>
  <c r="AD180" i="7"/>
  <c r="L180" i="7"/>
  <c r="R180" i="7" s="1"/>
  <c r="L372" i="7"/>
  <c r="AD372" i="7"/>
  <c r="K139" i="7"/>
  <c r="Q139" i="7" s="1"/>
  <c r="AC139" i="7"/>
  <c r="Y367" i="7"/>
  <c r="Z367" i="7" s="1"/>
  <c r="AD367" i="7"/>
  <c r="L367" i="7"/>
  <c r="L361" i="7"/>
  <c r="AD361" i="7"/>
  <c r="AE174" i="7"/>
  <c r="M174" i="7"/>
  <c r="S174" i="7" s="1"/>
  <c r="L358" i="7"/>
  <c r="AD358" i="7"/>
  <c r="L360" i="7"/>
  <c r="AD360" i="7"/>
  <c r="AD182" i="7"/>
  <c r="L182" i="7"/>
  <c r="R182" i="7" s="1"/>
  <c r="AD176" i="7"/>
  <c r="L176" i="7"/>
  <c r="R176" i="7" s="1"/>
  <c r="X123" i="7"/>
  <c r="K123" i="7"/>
  <c r="Q123" i="7" s="1"/>
  <c r="AC123" i="7"/>
  <c r="K326" i="7"/>
  <c r="Q326" i="7" s="1"/>
  <c r="AC326" i="7"/>
  <c r="AD366" i="7"/>
  <c r="L366" i="7"/>
  <c r="K121" i="7"/>
  <c r="Q121" i="7" s="1"/>
  <c r="AC121" i="7"/>
  <c r="X129" i="7"/>
  <c r="K129" i="7"/>
  <c r="Q129" i="7" s="1"/>
  <c r="AC129" i="7"/>
  <c r="AC137" i="7"/>
  <c r="K137" i="7"/>
  <c r="Q137" i="7" s="1"/>
  <c r="K145" i="7"/>
  <c r="Q145" i="7" s="1"/>
  <c r="AC145" i="7"/>
  <c r="X153" i="7"/>
  <c r="AC153" i="7"/>
  <c r="K153" i="7"/>
  <c r="Q153" i="7" s="1"/>
  <c r="AC300" i="7"/>
  <c r="K300" i="7"/>
  <c r="Q300" i="7" s="1"/>
  <c r="K308" i="7"/>
  <c r="Q308" i="7" s="1"/>
  <c r="AC308" i="7"/>
  <c r="AC316" i="7"/>
  <c r="K316" i="7"/>
  <c r="Q316" i="7" s="1"/>
  <c r="K324" i="7"/>
  <c r="Q324" i="7" s="1"/>
  <c r="AC324" i="7"/>
  <c r="AC332" i="7"/>
  <c r="K332" i="7"/>
  <c r="Q332" i="7" s="1"/>
  <c r="K340" i="7"/>
  <c r="Q340" i="7" s="1"/>
  <c r="AC340" i="7"/>
  <c r="AD173" i="7"/>
  <c r="L173" i="7"/>
  <c r="R173" i="7" s="1"/>
  <c r="AE372" i="7"/>
  <c r="M372" i="7"/>
  <c r="S372" i="7" s="1"/>
  <c r="Y188" i="7"/>
  <c r="Z188" i="7" s="1"/>
  <c r="AD188" i="7"/>
  <c r="L188" i="7"/>
  <c r="R188" i="7" s="1"/>
  <c r="AD363" i="7"/>
  <c r="L363" i="7"/>
  <c r="X114" i="7"/>
  <c r="Y114" i="7" s="1"/>
  <c r="K114" i="7"/>
  <c r="Q114" i="7" s="1"/>
  <c r="AC114" i="7"/>
  <c r="AC122" i="7"/>
  <c r="K122" i="7"/>
  <c r="Q122" i="7" s="1"/>
  <c r="K130" i="7"/>
  <c r="Q130" i="7" s="1"/>
  <c r="AC130" i="7"/>
  <c r="AC138" i="7"/>
  <c r="K138" i="7"/>
  <c r="Q138" i="7" s="1"/>
  <c r="X146" i="7"/>
  <c r="Y146" i="7" s="1"/>
  <c r="K146" i="7"/>
  <c r="Q146" i="7" s="1"/>
  <c r="AC146" i="7"/>
  <c r="AC154" i="7"/>
  <c r="K154" i="7"/>
  <c r="Q154" i="7" s="1"/>
  <c r="X301" i="7"/>
  <c r="AC301" i="7"/>
  <c r="K301" i="7"/>
  <c r="Q301" i="7" s="1"/>
  <c r="K309" i="7"/>
  <c r="Q309" i="7" s="1"/>
  <c r="AC309" i="7"/>
  <c r="AC317" i="7"/>
  <c r="K317" i="7"/>
  <c r="Q317" i="7" s="1"/>
  <c r="K325" i="7"/>
  <c r="Q325" i="7" s="1"/>
  <c r="AC325" i="7"/>
  <c r="AC333" i="7"/>
  <c r="K333" i="7"/>
  <c r="Q333" i="7" s="1"/>
  <c r="K341" i="7"/>
  <c r="Q341" i="7" s="1"/>
  <c r="AC341" i="7"/>
  <c r="AD175" i="7"/>
  <c r="L175" i="7"/>
  <c r="R175" i="7" s="1"/>
  <c r="M360" i="7"/>
  <c r="S360" i="7" s="1"/>
  <c r="AE360" i="7"/>
  <c r="AD186" i="7"/>
  <c r="L186" i="7"/>
  <c r="R186" i="7" s="1"/>
  <c r="AD174" i="7"/>
  <c r="L174" i="7"/>
  <c r="R174" i="7" s="1"/>
  <c r="Z357" i="7"/>
  <c r="Z373" i="7"/>
  <c r="Z365" i="7"/>
  <c r="Y362" i="7"/>
  <c r="Z362" i="7" s="1"/>
  <c r="Y175" i="7"/>
  <c r="Y179" i="7"/>
  <c r="X327" i="7"/>
  <c r="Y327" i="7" s="1"/>
  <c r="M24" i="5"/>
  <c r="M32" i="5"/>
  <c r="Y356" i="7"/>
  <c r="H20" i="5"/>
  <c r="Y361" i="7"/>
  <c r="Y42" i="6"/>
  <c r="Y38" i="6"/>
  <c r="Y46" i="6"/>
  <c r="R45" i="6"/>
  <c r="P42" i="6"/>
  <c r="Q45" i="6"/>
  <c r="Q41" i="6"/>
  <c r="H24" i="5"/>
  <c r="M16" i="5"/>
  <c r="H32" i="5"/>
  <c r="H16" i="5"/>
  <c r="I16" i="5" s="1"/>
  <c r="L28" i="5"/>
  <c r="G28" i="5"/>
  <c r="O15" i="5"/>
  <c r="H26" i="5"/>
  <c r="M26" i="5"/>
  <c r="H29" i="5"/>
  <c r="M29" i="5"/>
  <c r="H25" i="5"/>
  <c r="M25" i="5"/>
  <c r="I18" i="5"/>
  <c r="N18" i="5"/>
  <c r="G23" i="5"/>
  <c r="L23" i="5"/>
  <c r="M31" i="5"/>
  <c r="H31" i="5"/>
  <c r="O21" i="5"/>
  <c r="H19" i="5"/>
  <c r="M19" i="5"/>
  <c r="H30" i="5"/>
  <c r="M30" i="5"/>
  <c r="G27" i="5"/>
  <c r="L27" i="5"/>
  <c r="O17" i="5"/>
  <c r="I22" i="5"/>
  <c r="N22" i="5"/>
  <c r="Z368" i="7"/>
  <c r="Y358" i="7"/>
  <c r="Z364" i="7"/>
  <c r="Z360" i="7"/>
  <c r="Y359" i="7"/>
  <c r="Y366" i="7"/>
  <c r="Y370" i="7"/>
  <c r="Z372" i="7"/>
  <c r="Z369" i="7"/>
  <c r="Y363" i="7"/>
  <c r="X331" i="7"/>
  <c r="X300" i="7"/>
  <c r="X339" i="7"/>
  <c r="Y305" i="7"/>
  <c r="X309" i="7"/>
  <c r="X335" i="7"/>
  <c r="Y184" i="7"/>
  <c r="Z184" i="7" s="1"/>
  <c r="Z180" i="7"/>
  <c r="Y178" i="7"/>
  <c r="Y176" i="7"/>
  <c r="Y301" i="7"/>
  <c r="X338" i="7"/>
  <c r="X323" i="7"/>
  <c r="X325" i="7"/>
  <c r="X343" i="7"/>
  <c r="X344" i="7"/>
  <c r="X317" i="7"/>
  <c r="Z182" i="7"/>
  <c r="Z181" i="7"/>
  <c r="Z186" i="7"/>
  <c r="Z179" i="7"/>
  <c r="Y173" i="7"/>
  <c r="Y185" i="7"/>
  <c r="Z174" i="7"/>
  <c r="Y177" i="7"/>
  <c r="Y313" i="7"/>
  <c r="X312" i="7"/>
  <c r="X311" i="7"/>
  <c r="X302" i="7"/>
  <c r="X310" i="7"/>
  <c r="X320" i="7"/>
  <c r="X299" i="7"/>
  <c r="X303" i="7"/>
  <c r="X307" i="7"/>
  <c r="X308" i="7"/>
  <c r="X306" i="7"/>
  <c r="X304" i="7"/>
  <c r="X314" i="7"/>
  <c r="X319" i="7"/>
  <c r="X316" i="7"/>
  <c r="X326" i="7"/>
  <c r="X330" i="7"/>
  <c r="X318" i="7"/>
  <c r="X315" i="7"/>
  <c r="Y321" i="7"/>
  <c r="X324" i="7"/>
  <c r="X332" i="7"/>
  <c r="X328" i="7"/>
  <c r="X329" i="7"/>
  <c r="Y334" i="7"/>
  <c r="X340" i="7"/>
  <c r="X333" i="7"/>
  <c r="X336" i="7"/>
  <c r="X337" i="7"/>
  <c r="X341" i="7"/>
  <c r="X130" i="7"/>
  <c r="X156" i="7"/>
  <c r="X147" i="7"/>
  <c r="X138" i="7"/>
  <c r="X132" i="7"/>
  <c r="X122" i="7"/>
  <c r="X120" i="7"/>
  <c r="Y123" i="7"/>
  <c r="Y153" i="7"/>
  <c r="Y155" i="7"/>
  <c r="Y134" i="7"/>
  <c r="X136" i="7"/>
  <c r="X143" i="7"/>
  <c r="X126" i="7"/>
  <c r="X128" i="7"/>
  <c r="X117" i="7"/>
  <c r="X140" i="7"/>
  <c r="Y118" i="7"/>
  <c r="Y116" i="7"/>
  <c r="Y124" i="7"/>
  <c r="X119" i="7"/>
  <c r="X125" i="7"/>
  <c r="X115" i="7"/>
  <c r="X121" i="7"/>
  <c r="X127" i="7"/>
  <c r="X137" i="7"/>
  <c r="X139" i="7"/>
  <c r="X144" i="7"/>
  <c r="X131" i="7"/>
  <c r="X133" i="7"/>
  <c r="X145" i="7"/>
  <c r="Y129" i="7"/>
  <c r="X135" i="7"/>
  <c r="Y157" i="7"/>
  <c r="X142" i="7"/>
  <c r="X148" i="7"/>
  <c r="X152" i="7"/>
  <c r="Y141" i="7"/>
  <c r="X150" i="7"/>
  <c r="X154" i="7"/>
  <c r="X158" i="7"/>
  <c r="X159" i="7"/>
  <c r="AI285" i="7"/>
  <c r="AJ285" i="7" s="1"/>
  <c r="AK285" i="7" s="1"/>
  <c r="AL285" i="7" s="1"/>
  <c r="AM285" i="7" s="1"/>
  <c r="W285" i="7"/>
  <c r="AI284" i="7"/>
  <c r="AJ284" i="7" s="1"/>
  <c r="AK284" i="7" s="1"/>
  <c r="AL284" i="7" s="1"/>
  <c r="AM284" i="7" s="1"/>
  <c r="W284" i="7"/>
  <c r="AI283" i="7"/>
  <c r="AJ283" i="7" s="1"/>
  <c r="AK283" i="7" s="1"/>
  <c r="AL283" i="7" s="1"/>
  <c r="AM283" i="7" s="1"/>
  <c r="W283" i="7"/>
  <c r="AI282" i="7"/>
  <c r="AJ282" i="7" s="1"/>
  <c r="AK282" i="7" s="1"/>
  <c r="AL282" i="7" s="1"/>
  <c r="AM282" i="7" s="1"/>
  <c r="W282" i="7"/>
  <c r="AI281" i="7"/>
  <c r="AJ281" i="7" s="1"/>
  <c r="AK281" i="7" s="1"/>
  <c r="AL281" i="7" s="1"/>
  <c r="AM281" i="7" s="1"/>
  <c r="W281" i="7"/>
  <c r="AI280" i="7"/>
  <c r="AJ280" i="7" s="1"/>
  <c r="AK280" i="7" s="1"/>
  <c r="AL280" i="7" s="1"/>
  <c r="AM280" i="7" s="1"/>
  <c r="W280" i="7"/>
  <c r="AI279" i="7"/>
  <c r="AJ279" i="7" s="1"/>
  <c r="AK279" i="7" s="1"/>
  <c r="AL279" i="7" s="1"/>
  <c r="AM279" i="7" s="1"/>
  <c r="W279" i="7"/>
  <c r="AI278" i="7"/>
  <c r="AJ278" i="7" s="1"/>
  <c r="AK278" i="7" s="1"/>
  <c r="AL278" i="7" s="1"/>
  <c r="AM278" i="7" s="1"/>
  <c r="W278" i="7"/>
  <c r="AI277" i="7"/>
  <c r="AJ277" i="7" s="1"/>
  <c r="AK277" i="7" s="1"/>
  <c r="AL277" i="7" s="1"/>
  <c r="AM277" i="7" s="1"/>
  <c r="W277" i="7"/>
  <c r="AI276" i="7"/>
  <c r="AJ276" i="7" s="1"/>
  <c r="AK276" i="7" s="1"/>
  <c r="AL276" i="7" s="1"/>
  <c r="AM276" i="7" s="1"/>
  <c r="W276" i="7"/>
  <c r="AI275" i="7"/>
  <c r="AJ275" i="7" s="1"/>
  <c r="AK275" i="7" s="1"/>
  <c r="AL275" i="7" s="1"/>
  <c r="AM275" i="7" s="1"/>
  <c r="W275" i="7"/>
  <c r="AI274" i="7"/>
  <c r="AJ274" i="7" s="1"/>
  <c r="AK274" i="7" s="1"/>
  <c r="AL274" i="7" s="1"/>
  <c r="AM274" i="7" s="1"/>
  <c r="W274" i="7"/>
  <c r="AI273" i="7"/>
  <c r="AJ273" i="7" s="1"/>
  <c r="AK273" i="7" s="1"/>
  <c r="AL273" i="7" s="1"/>
  <c r="AM273" i="7" s="1"/>
  <c r="W273" i="7"/>
  <c r="AI272" i="7"/>
  <c r="AJ272" i="7" s="1"/>
  <c r="AK272" i="7" s="1"/>
  <c r="AL272" i="7" s="1"/>
  <c r="AM272" i="7" s="1"/>
  <c r="W272" i="7"/>
  <c r="AI271" i="7"/>
  <c r="AJ271" i="7" s="1"/>
  <c r="AK271" i="7" s="1"/>
  <c r="AL271" i="7" s="1"/>
  <c r="AM271" i="7" s="1"/>
  <c r="W271" i="7"/>
  <c r="AI270" i="7"/>
  <c r="AJ270" i="7" s="1"/>
  <c r="AK270" i="7" s="1"/>
  <c r="AL270" i="7" s="1"/>
  <c r="AM270" i="7" s="1"/>
  <c r="W270" i="7"/>
  <c r="AI269" i="7"/>
  <c r="AJ269" i="7" s="1"/>
  <c r="AK269" i="7" s="1"/>
  <c r="AL269" i="7" s="1"/>
  <c r="AM269" i="7" s="1"/>
  <c r="W269" i="7"/>
  <c r="AI268" i="7"/>
  <c r="AJ268" i="7" s="1"/>
  <c r="AK268" i="7" s="1"/>
  <c r="AL268" i="7" s="1"/>
  <c r="AM268" i="7" s="1"/>
  <c r="W268" i="7"/>
  <c r="AI267" i="7"/>
  <c r="AJ267" i="7" s="1"/>
  <c r="AK267" i="7" s="1"/>
  <c r="AL267" i="7" s="1"/>
  <c r="AM267" i="7" s="1"/>
  <c r="W267" i="7"/>
  <c r="AI266" i="7"/>
  <c r="AJ266" i="7" s="1"/>
  <c r="AK266" i="7" s="1"/>
  <c r="AL266" i="7" s="1"/>
  <c r="AM266" i="7" s="1"/>
  <c r="W266" i="7"/>
  <c r="AI265" i="7"/>
  <c r="AJ265" i="7" s="1"/>
  <c r="AK265" i="7" s="1"/>
  <c r="AL265" i="7" s="1"/>
  <c r="AM265" i="7" s="1"/>
  <c r="W265" i="7"/>
  <c r="AI264" i="7"/>
  <c r="AJ264" i="7" s="1"/>
  <c r="AK264" i="7" s="1"/>
  <c r="AL264" i="7" s="1"/>
  <c r="AM264" i="7" s="1"/>
  <c r="W264" i="7"/>
  <c r="AI263" i="7"/>
  <c r="AJ263" i="7" s="1"/>
  <c r="AK263" i="7" s="1"/>
  <c r="AL263" i="7" s="1"/>
  <c r="AM263" i="7" s="1"/>
  <c r="W263" i="7"/>
  <c r="AI262" i="7"/>
  <c r="AJ262" i="7" s="1"/>
  <c r="AK262" i="7" s="1"/>
  <c r="AL262" i="7" s="1"/>
  <c r="AM262" i="7" s="1"/>
  <c r="W262" i="7"/>
  <c r="AI261" i="7"/>
  <c r="AJ261" i="7" s="1"/>
  <c r="AK261" i="7" s="1"/>
  <c r="AL261" i="7" s="1"/>
  <c r="AM261" i="7" s="1"/>
  <c r="W261" i="7"/>
  <c r="AI260" i="7"/>
  <c r="AJ260" i="7" s="1"/>
  <c r="AK260" i="7" s="1"/>
  <c r="AL260" i="7" s="1"/>
  <c r="AM260" i="7" s="1"/>
  <c r="W260" i="7"/>
  <c r="AI259" i="7"/>
  <c r="AJ259" i="7" s="1"/>
  <c r="AK259" i="7" s="1"/>
  <c r="AL259" i="7" s="1"/>
  <c r="AM259" i="7" s="1"/>
  <c r="W259" i="7"/>
  <c r="AI258" i="7"/>
  <c r="AJ258" i="7" s="1"/>
  <c r="AK258" i="7" s="1"/>
  <c r="AL258" i="7" s="1"/>
  <c r="AM258" i="7" s="1"/>
  <c r="W258" i="7"/>
  <c r="AI257" i="7"/>
  <c r="AJ257" i="7" s="1"/>
  <c r="AK257" i="7" s="1"/>
  <c r="AL257" i="7" s="1"/>
  <c r="AM257" i="7" s="1"/>
  <c r="W257" i="7"/>
  <c r="AI256" i="7"/>
  <c r="AJ256" i="7" s="1"/>
  <c r="AK256" i="7" s="1"/>
  <c r="AL256" i="7" s="1"/>
  <c r="AM256" i="7" s="1"/>
  <c r="W256" i="7"/>
  <c r="AI255" i="7"/>
  <c r="AJ255" i="7" s="1"/>
  <c r="AK255" i="7" s="1"/>
  <c r="AL255" i="7" s="1"/>
  <c r="AM255" i="7" s="1"/>
  <c r="W255" i="7"/>
  <c r="AI254" i="7"/>
  <c r="AJ254" i="7" s="1"/>
  <c r="AK254" i="7" s="1"/>
  <c r="AL254" i="7" s="1"/>
  <c r="AM254" i="7" s="1"/>
  <c r="W254" i="7"/>
  <c r="AI253" i="7"/>
  <c r="AJ253" i="7" s="1"/>
  <c r="AK253" i="7" s="1"/>
  <c r="AL253" i="7" s="1"/>
  <c r="AM253" i="7" s="1"/>
  <c r="W253" i="7"/>
  <c r="AI252" i="7"/>
  <c r="AJ252" i="7" s="1"/>
  <c r="AK252" i="7" s="1"/>
  <c r="AL252" i="7" s="1"/>
  <c r="AM252" i="7" s="1"/>
  <c r="W252" i="7"/>
  <c r="AI251" i="7"/>
  <c r="AJ251" i="7" s="1"/>
  <c r="AK251" i="7" s="1"/>
  <c r="AL251" i="7" s="1"/>
  <c r="AM251" i="7" s="1"/>
  <c r="W251" i="7"/>
  <c r="AI250" i="7"/>
  <c r="AJ250" i="7" s="1"/>
  <c r="AK250" i="7" s="1"/>
  <c r="AL250" i="7" s="1"/>
  <c r="AM250" i="7" s="1"/>
  <c r="W250" i="7"/>
  <c r="AI249" i="7"/>
  <c r="AJ249" i="7" s="1"/>
  <c r="AK249" i="7" s="1"/>
  <c r="AL249" i="7" s="1"/>
  <c r="AM249" i="7" s="1"/>
  <c r="W249" i="7"/>
  <c r="AI248" i="7"/>
  <c r="AJ248" i="7" s="1"/>
  <c r="AK248" i="7" s="1"/>
  <c r="AL248" i="7" s="1"/>
  <c r="AM248" i="7" s="1"/>
  <c r="W248" i="7"/>
  <c r="AI247" i="7"/>
  <c r="AJ247" i="7" s="1"/>
  <c r="AK247" i="7" s="1"/>
  <c r="AL247" i="7" s="1"/>
  <c r="AM247" i="7" s="1"/>
  <c r="W247" i="7"/>
  <c r="AI246" i="7"/>
  <c r="AJ246" i="7" s="1"/>
  <c r="AK246" i="7" s="1"/>
  <c r="AL246" i="7" s="1"/>
  <c r="AM246" i="7" s="1"/>
  <c r="W246" i="7"/>
  <c r="AI245" i="7"/>
  <c r="AJ245" i="7" s="1"/>
  <c r="AK245" i="7" s="1"/>
  <c r="AL245" i="7" s="1"/>
  <c r="AM245" i="7" s="1"/>
  <c r="W245" i="7"/>
  <c r="AI244" i="7"/>
  <c r="AJ244" i="7" s="1"/>
  <c r="AK244" i="7" s="1"/>
  <c r="AL244" i="7" s="1"/>
  <c r="AM244" i="7" s="1"/>
  <c r="W244" i="7"/>
  <c r="AI243" i="7"/>
  <c r="AJ243" i="7" s="1"/>
  <c r="AK243" i="7" s="1"/>
  <c r="AL243" i="7" s="1"/>
  <c r="AM243" i="7" s="1"/>
  <c r="W243" i="7"/>
  <c r="AI242" i="7"/>
  <c r="AJ242" i="7" s="1"/>
  <c r="AK242" i="7" s="1"/>
  <c r="AL242" i="7" s="1"/>
  <c r="AM242" i="7" s="1"/>
  <c r="W242" i="7"/>
  <c r="AI241" i="7"/>
  <c r="AJ241" i="7" s="1"/>
  <c r="AK241" i="7" s="1"/>
  <c r="AL241" i="7" s="1"/>
  <c r="AM241" i="7" s="1"/>
  <c r="W241" i="7"/>
  <c r="AI240" i="7"/>
  <c r="AJ240" i="7" s="1"/>
  <c r="AK240" i="7" s="1"/>
  <c r="AL240" i="7" s="1"/>
  <c r="AM240" i="7" s="1"/>
  <c r="W240" i="7"/>
  <c r="AI239" i="7"/>
  <c r="AJ239" i="7" s="1"/>
  <c r="AK239" i="7" s="1"/>
  <c r="AL239" i="7" s="1"/>
  <c r="AM239" i="7" s="1"/>
  <c r="W239" i="7"/>
  <c r="AI238" i="7"/>
  <c r="AJ238" i="7" s="1"/>
  <c r="AK238" i="7" s="1"/>
  <c r="AL238" i="7" s="1"/>
  <c r="AM238" i="7" s="1"/>
  <c r="W238" i="7"/>
  <c r="AI237" i="7"/>
  <c r="AJ237" i="7" s="1"/>
  <c r="AK237" i="7" s="1"/>
  <c r="AL237" i="7" s="1"/>
  <c r="AM237" i="7" s="1"/>
  <c r="W237" i="7"/>
  <c r="AI236" i="7"/>
  <c r="AJ236" i="7" s="1"/>
  <c r="AK236" i="7" s="1"/>
  <c r="AL236" i="7" s="1"/>
  <c r="AM236" i="7" s="1"/>
  <c r="W236" i="7"/>
  <c r="AI235" i="7"/>
  <c r="AJ235" i="7" s="1"/>
  <c r="AK235" i="7" s="1"/>
  <c r="AL235" i="7" s="1"/>
  <c r="AM235" i="7" s="1"/>
  <c r="W235" i="7"/>
  <c r="AI234" i="7"/>
  <c r="AJ234" i="7" s="1"/>
  <c r="AK234" i="7" s="1"/>
  <c r="AL234" i="7" s="1"/>
  <c r="AM234" i="7" s="1"/>
  <c r="W234" i="7"/>
  <c r="AI233" i="7"/>
  <c r="AJ233" i="7" s="1"/>
  <c r="AK233" i="7" s="1"/>
  <c r="AL233" i="7" s="1"/>
  <c r="AM233" i="7" s="1"/>
  <c r="W233" i="7"/>
  <c r="AI232" i="7"/>
  <c r="AJ232" i="7" s="1"/>
  <c r="AK232" i="7" s="1"/>
  <c r="AL232" i="7" s="1"/>
  <c r="AM232" i="7" s="1"/>
  <c r="W232" i="7"/>
  <c r="AI231" i="7"/>
  <c r="AJ231" i="7" s="1"/>
  <c r="AK231" i="7" s="1"/>
  <c r="AL231" i="7" s="1"/>
  <c r="AM231" i="7" s="1"/>
  <c r="W231" i="7"/>
  <c r="AI230" i="7"/>
  <c r="AJ230" i="7" s="1"/>
  <c r="AK230" i="7" s="1"/>
  <c r="AL230" i="7" s="1"/>
  <c r="AM230" i="7" s="1"/>
  <c r="W230" i="7"/>
  <c r="AI229" i="7"/>
  <c r="AJ229" i="7" s="1"/>
  <c r="AK229" i="7" s="1"/>
  <c r="AL229" i="7" s="1"/>
  <c r="AM229" i="7" s="1"/>
  <c r="W229" i="7"/>
  <c r="AI228" i="7"/>
  <c r="AJ228" i="7" s="1"/>
  <c r="AK228" i="7" s="1"/>
  <c r="AL228" i="7" s="1"/>
  <c r="AM228" i="7" s="1"/>
  <c r="W228" i="7"/>
  <c r="AI227" i="7"/>
  <c r="AJ227" i="7" s="1"/>
  <c r="AK227" i="7" s="1"/>
  <c r="AL227" i="7" s="1"/>
  <c r="AM227" i="7" s="1"/>
  <c r="W227" i="7"/>
  <c r="AI226" i="7"/>
  <c r="AJ226" i="7" s="1"/>
  <c r="AK226" i="7" s="1"/>
  <c r="AL226" i="7" s="1"/>
  <c r="AM226" i="7" s="1"/>
  <c r="W226" i="7"/>
  <c r="AI225" i="7"/>
  <c r="AJ225" i="7" s="1"/>
  <c r="AK225" i="7" s="1"/>
  <c r="AL225" i="7" s="1"/>
  <c r="AM225" i="7" s="1"/>
  <c r="W225" i="7"/>
  <c r="AI224" i="7"/>
  <c r="AJ224" i="7" s="1"/>
  <c r="AK224" i="7" s="1"/>
  <c r="AL224" i="7" s="1"/>
  <c r="AM224" i="7" s="1"/>
  <c r="W224" i="7"/>
  <c r="AI223" i="7"/>
  <c r="AJ223" i="7" s="1"/>
  <c r="AK223" i="7" s="1"/>
  <c r="AL223" i="7" s="1"/>
  <c r="AM223" i="7" s="1"/>
  <c r="W223" i="7"/>
  <c r="AI222" i="7"/>
  <c r="AJ222" i="7" s="1"/>
  <c r="AK222" i="7" s="1"/>
  <c r="AL222" i="7" s="1"/>
  <c r="AM222" i="7" s="1"/>
  <c r="W222" i="7"/>
  <c r="AI221" i="7"/>
  <c r="AJ221" i="7" s="1"/>
  <c r="AK221" i="7" s="1"/>
  <c r="AL221" i="7" s="1"/>
  <c r="AM221" i="7" s="1"/>
  <c r="W221" i="7"/>
  <c r="AI220" i="7"/>
  <c r="AJ220" i="7" s="1"/>
  <c r="AK220" i="7" s="1"/>
  <c r="AL220" i="7" s="1"/>
  <c r="AM220" i="7" s="1"/>
  <c r="W220" i="7"/>
  <c r="AI219" i="7"/>
  <c r="AJ219" i="7" s="1"/>
  <c r="AK219" i="7" s="1"/>
  <c r="AL219" i="7" s="1"/>
  <c r="AM219" i="7" s="1"/>
  <c r="W219" i="7"/>
  <c r="AI218" i="7"/>
  <c r="AJ218" i="7" s="1"/>
  <c r="AK218" i="7" s="1"/>
  <c r="AL218" i="7" s="1"/>
  <c r="AM218" i="7" s="1"/>
  <c r="W218" i="7"/>
  <c r="AI217" i="7"/>
  <c r="AJ217" i="7" s="1"/>
  <c r="AK217" i="7" s="1"/>
  <c r="AL217" i="7" s="1"/>
  <c r="AM217" i="7" s="1"/>
  <c r="W217" i="7"/>
  <c r="AI216" i="7"/>
  <c r="AJ216" i="7" s="1"/>
  <c r="AK216" i="7" s="1"/>
  <c r="AL216" i="7" s="1"/>
  <c r="AM216" i="7" s="1"/>
  <c r="W216" i="7"/>
  <c r="AI215" i="7"/>
  <c r="AJ215" i="7" s="1"/>
  <c r="AK215" i="7" s="1"/>
  <c r="AL215" i="7" s="1"/>
  <c r="AM215" i="7" s="1"/>
  <c r="W215" i="7"/>
  <c r="AI214" i="7"/>
  <c r="AJ214" i="7" s="1"/>
  <c r="AK214" i="7" s="1"/>
  <c r="AL214" i="7" s="1"/>
  <c r="AM214" i="7" s="1"/>
  <c r="W214" i="7"/>
  <c r="AI213" i="7"/>
  <c r="AJ213" i="7" s="1"/>
  <c r="AK213" i="7" s="1"/>
  <c r="AL213" i="7" s="1"/>
  <c r="AM213" i="7" s="1"/>
  <c r="W213" i="7"/>
  <c r="AI212" i="7"/>
  <c r="AJ212" i="7" s="1"/>
  <c r="AK212" i="7" s="1"/>
  <c r="AL212" i="7" s="1"/>
  <c r="AM212" i="7" s="1"/>
  <c r="W212" i="7"/>
  <c r="AI211" i="7"/>
  <c r="AJ211" i="7" s="1"/>
  <c r="AK211" i="7" s="1"/>
  <c r="AL211" i="7" s="1"/>
  <c r="AM211" i="7" s="1"/>
  <c r="W211" i="7"/>
  <c r="AI210" i="7"/>
  <c r="AJ210" i="7" s="1"/>
  <c r="AK210" i="7" s="1"/>
  <c r="AL210" i="7" s="1"/>
  <c r="AM210" i="7" s="1"/>
  <c r="W210" i="7"/>
  <c r="AI209" i="7"/>
  <c r="AJ209" i="7" s="1"/>
  <c r="AK209" i="7" s="1"/>
  <c r="AL209" i="7" s="1"/>
  <c r="AM209" i="7" s="1"/>
  <c r="W209" i="7"/>
  <c r="AI208" i="7"/>
  <c r="AJ208" i="7" s="1"/>
  <c r="AK208" i="7" s="1"/>
  <c r="AL208" i="7" s="1"/>
  <c r="AM208" i="7" s="1"/>
  <c r="W208" i="7"/>
  <c r="AI207" i="7"/>
  <c r="AJ207" i="7" s="1"/>
  <c r="AK207" i="7" s="1"/>
  <c r="AL207" i="7" s="1"/>
  <c r="AM207" i="7" s="1"/>
  <c r="W207" i="7"/>
  <c r="AI206" i="7"/>
  <c r="AJ206" i="7" s="1"/>
  <c r="AK206" i="7" s="1"/>
  <c r="AL206" i="7" s="1"/>
  <c r="AM206" i="7" s="1"/>
  <c r="W206" i="7"/>
  <c r="AI205" i="7"/>
  <c r="AJ205" i="7" s="1"/>
  <c r="AK205" i="7" s="1"/>
  <c r="AL205" i="7" s="1"/>
  <c r="AM205" i="7" s="1"/>
  <c r="W205" i="7"/>
  <c r="AI204" i="7"/>
  <c r="AJ204" i="7" s="1"/>
  <c r="AK204" i="7" s="1"/>
  <c r="AL204" i="7" s="1"/>
  <c r="AM204" i="7" s="1"/>
  <c r="W204" i="7"/>
  <c r="AI203" i="7"/>
  <c r="AJ203" i="7" s="1"/>
  <c r="AK203" i="7" s="1"/>
  <c r="AL203" i="7" s="1"/>
  <c r="AM203" i="7" s="1"/>
  <c r="W203" i="7"/>
  <c r="AI202" i="7"/>
  <c r="AJ202" i="7" s="1"/>
  <c r="AK202" i="7" s="1"/>
  <c r="AL202" i="7" s="1"/>
  <c r="AM202" i="7" s="1"/>
  <c r="W202" i="7"/>
  <c r="AI26" i="7"/>
  <c r="AJ26" i="7" s="1"/>
  <c r="AK26" i="7" s="1"/>
  <c r="AL26" i="7" s="1"/>
  <c r="AM26" i="7" s="1"/>
  <c r="AI27" i="7"/>
  <c r="AJ27" i="7" s="1"/>
  <c r="AK27" i="7" s="1"/>
  <c r="AL27" i="7" s="1"/>
  <c r="AM27" i="7" s="1"/>
  <c r="AI28" i="7"/>
  <c r="AJ28" i="7" s="1"/>
  <c r="AK28" i="7" s="1"/>
  <c r="AL28" i="7" s="1"/>
  <c r="AM28" i="7" s="1"/>
  <c r="AI29" i="7"/>
  <c r="AJ29" i="7" s="1"/>
  <c r="AK29" i="7" s="1"/>
  <c r="AL29" i="7" s="1"/>
  <c r="AM29" i="7" s="1"/>
  <c r="AI30" i="7"/>
  <c r="AJ30" i="7" s="1"/>
  <c r="AK30" i="7" s="1"/>
  <c r="AL30" i="7" s="1"/>
  <c r="AM30" i="7" s="1"/>
  <c r="AI31" i="7"/>
  <c r="AJ31" i="7" s="1"/>
  <c r="AK31" i="7" s="1"/>
  <c r="AL31" i="7" s="1"/>
  <c r="AM31" i="7" s="1"/>
  <c r="AI32" i="7"/>
  <c r="AJ32" i="7" s="1"/>
  <c r="AK32" i="7" s="1"/>
  <c r="AL32" i="7" s="1"/>
  <c r="AM32" i="7" s="1"/>
  <c r="AI33" i="7"/>
  <c r="AJ33" i="7" s="1"/>
  <c r="AK33" i="7" s="1"/>
  <c r="AL33" i="7" s="1"/>
  <c r="AM33" i="7" s="1"/>
  <c r="AI34" i="7"/>
  <c r="AJ34" i="7" s="1"/>
  <c r="AK34" i="7" s="1"/>
  <c r="AL34" i="7" s="1"/>
  <c r="AM34" i="7" s="1"/>
  <c r="AI35" i="7"/>
  <c r="AJ35" i="7" s="1"/>
  <c r="AK35" i="7" s="1"/>
  <c r="AL35" i="7" s="1"/>
  <c r="AM35" i="7" s="1"/>
  <c r="AI36" i="7"/>
  <c r="AJ36" i="7" s="1"/>
  <c r="AK36" i="7" s="1"/>
  <c r="AL36" i="7" s="1"/>
  <c r="AM36" i="7" s="1"/>
  <c r="AI37" i="7"/>
  <c r="AJ37" i="7" s="1"/>
  <c r="AK37" i="7" s="1"/>
  <c r="AL37" i="7" s="1"/>
  <c r="AM37" i="7" s="1"/>
  <c r="AI38" i="7"/>
  <c r="AJ38" i="7" s="1"/>
  <c r="AK38" i="7" s="1"/>
  <c r="AL38" i="7" s="1"/>
  <c r="AM38" i="7" s="1"/>
  <c r="AI39" i="7"/>
  <c r="AJ39" i="7" s="1"/>
  <c r="AK39" i="7" s="1"/>
  <c r="AL39" i="7" s="1"/>
  <c r="AM39" i="7" s="1"/>
  <c r="AI40" i="7"/>
  <c r="AJ40" i="7" s="1"/>
  <c r="AK40" i="7" s="1"/>
  <c r="AL40" i="7" s="1"/>
  <c r="AM40" i="7" s="1"/>
  <c r="AI41" i="7"/>
  <c r="AJ41" i="7" s="1"/>
  <c r="AK41" i="7" s="1"/>
  <c r="AL41" i="7" s="1"/>
  <c r="AM41" i="7" s="1"/>
  <c r="AI42" i="7"/>
  <c r="AJ42" i="7" s="1"/>
  <c r="AK42" i="7" s="1"/>
  <c r="AL42" i="7" s="1"/>
  <c r="AM42" i="7" s="1"/>
  <c r="AI43" i="7"/>
  <c r="AJ43" i="7" s="1"/>
  <c r="AK43" i="7" s="1"/>
  <c r="AL43" i="7" s="1"/>
  <c r="AM43" i="7" s="1"/>
  <c r="AI44" i="7"/>
  <c r="AJ44" i="7" s="1"/>
  <c r="AK44" i="7" s="1"/>
  <c r="AL44" i="7" s="1"/>
  <c r="AM44" i="7" s="1"/>
  <c r="AI45" i="7"/>
  <c r="AJ45" i="7" s="1"/>
  <c r="AK45" i="7" s="1"/>
  <c r="AL45" i="7" s="1"/>
  <c r="AM45" i="7" s="1"/>
  <c r="AI46" i="7"/>
  <c r="AJ46" i="7" s="1"/>
  <c r="AK46" i="7" s="1"/>
  <c r="AL46" i="7" s="1"/>
  <c r="AM46" i="7" s="1"/>
  <c r="AI47" i="7"/>
  <c r="AJ47" i="7" s="1"/>
  <c r="AK47" i="7" s="1"/>
  <c r="AL47" i="7" s="1"/>
  <c r="AM47" i="7" s="1"/>
  <c r="AI48" i="7"/>
  <c r="AJ48" i="7" s="1"/>
  <c r="AK48" i="7" s="1"/>
  <c r="AL48" i="7" s="1"/>
  <c r="AM48" i="7" s="1"/>
  <c r="AI49" i="7"/>
  <c r="AJ49" i="7" s="1"/>
  <c r="AK49" i="7" s="1"/>
  <c r="AL49" i="7" s="1"/>
  <c r="AM49" i="7" s="1"/>
  <c r="AI50" i="7"/>
  <c r="AJ50" i="7" s="1"/>
  <c r="AK50" i="7" s="1"/>
  <c r="AL50" i="7" s="1"/>
  <c r="AM50" i="7" s="1"/>
  <c r="AI51" i="7"/>
  <c r="AJ51" i="7" s="1"/>
  <c r="AK51" i="7" s="1"/>
  <c r="AL51" i="7" s="1"/>
  <c r="AM51" i="7" s="1"/>
  <c r="AI52" i="7"/>
  <c r="AJ52" i="7" s="1"/>
  <c r="AK52" i="7" s="1"/>
  <c r="AL52" i="7" s="1"/>
  <c r="AM52" i="7" s="1"/>
  <c r="AI53" i="7"/>
  <c r="AJ53" i="7" s="1"/>
  <c r="AK53" i="7" s="1"/>
  <c r="AL53" i="7" s="1"/>
  <c r="AM53" i="7" s="1"/>
  <c r="AI54" i="7"/>
  <c r="AJ54" i="7" s="1"/>
  <c r="AK54" i="7" s="1"/>
  <c r="AL54" i="7" s="1"/>
  <c r="AM54" i="7" s="1"/>
  <c r="AI55" i="7"/>
  <c r="AJ55" i="7" s="1"/>
  <c r="AK55" i="7" s="1"/>
  <c r="AL55" i="7" s="1"/>
  <c r="AM55" i="7" s="1"/>
  <c r="AI56" i="7"/>
  <c r="AJ56" i="7" s="1"/>
  <c r="AK56" i="7" s="1"/>
  <c r="AL56" i="7" s="1"/>
  <c r="AM56" i="7" s="1"/>
  <c r="AI57" i="7"/>
  <c r="AJ57" i="7" s="1"/>
  <c r="AK57" i="7" s="1"/>
  <c r="AL57" i="7" s="1"/>
  <c r="AM57" i="7" s="1"/>
  <c r="AI58" i="7"/>
  <c r="AJ58" i="7" s="1"/>
  <c r="AK58" i="7" s="1"/>
  <c r="AL58" i="7" s="1"/>
  <c r="AM58" i="7" s="1"/>
  <c r="AI59" i="7"/>
  <c r="AJ59" i="7" s="1"/>
  <c r="AK59" i="7" s="1"/>
  <c r="AL59" i="7" s="1"/>
  <c r="AM59" i="7" s="1"/>
  <c r="AI60" i="7"/>
  <c r="AJ60" i="7" s="1"/>
  <c r="AK60" i="7" s="1"/>
  <c r="AL60" i="7" s="1"/>
  <c r="AM60" i="7" s="1"/>
  <c r="AI61" i="7"/>
  <c r="AJ61" i="7" s="1"/>
  <c r="AK61" i="7" s="1"/>
  <c r="AL61" i="7" s="1"/>
  <c r="AM61" i="7" s="1"/>
  <c r="AI62" i="7"/>
  <c r="AJ62" i="7" s="1"/>
  <c r="AK62" i="7" s="1"/>
  <c r="AL62" i="7" s="1"/>
  <c r="AM62" i="7" s="1"/>
  <c r="AI63" i="7"/>
  <c r="AJ63" i="7" s="1"/>
  <c r="AK63" i="7" s="1"/>
  <c r="AL63" i="7" s="1"/>
  <c r="AM63" i="7" s="1"/>
  <c r="AI64" i="7"/>
  <c r="AJ64" i="7" s="1"/>
  <c r="AK64" i="7" s="1"/>
  <c r="AL64" i="7" s="1"/>
  <c r="AM64" i="7" s="1"/>
  <c r="AI65" i="7"/>
  <c r="AJ65" i="7" s="1"/>
  <c r="AK65" i="7" s="1"/>
  <c r="AL65" i="7" s="1"/>
  <c r="AM65" i="7" s="1"/>
  <c r="AI66" i="7"/>
  <c r="AJ66" i="7" s="1"/>
  <c r="AK66" i="7" s="1"/>
  <c r="AL66" i="7" s="1"/>
  <c r="AM66" i="7" s="1"/>
  <c r="AI67" i="7"/>
  <c r="AJ67" i="7" s="1"/>
  <c r="AK67" i="7" s="1"/>
  <c r="AL67" i="7" s="1"/>
  <c r="AM67" i="7" s="1"/>
  <c r="AI68" i="7"/>
  <c r="AJ68" i="7" s="1"/>
  <c r="AK68" i="7" s="1"/>
  <c r="AL68" i="7" s="1"/>
  <c r="AM68" i="7" s="1"/>
  <c r="AI69" i="7"/>
  <c r="AJ69" i="7" s="1"/>
  <c r="AK69" i="7" s="1"/>
  <c r="AL69" i="7" s="1"/>
  <c r="AM69" i="7" s="1"/>
  <c r="AI70" i="7"/>
  <c r="AJ70" i="7" s="1"/>
  <c r="AK70" i="7" s="1"/>
  <c r="AL70" i="7" s="1"/>
  <c r="AM70" i="7" s="1"/>
  <c r="AI71" i="7"/>
  <c r="AJ71" i="7" s="1"/>
  <c r="AK71" i="7" s="1"/>
  <c r="AL71" i="7" s="1"/>
  <c r="AM71" i="7" s="1"/>
  <c r="AI72" i="7"/>
  <c r="AJ72" i="7" s="1"/>
  <c r="AK72" i="7" s="1"/>
  <c r="AL72" i="7" s="1"/>
  <c r="AM72" i="7" s="1"/>
  <c r="AI73" i="7"/>
  <c r="AJ73" i="7" s="1"/>
  <c r="AK73" i="7" s="1"/>
  <c r="AL73" i="7" s="1"/>
  <c r="AM73" i="7" s="1"/>
  <c r="AI74" i="7"/>
  <c r="AJ74" i="7" s="1"/>
  <c r="AK74" i="7" s="1"/>
  <c r="AL74" i="7" s="1"/>
  <c r="AM74" i="7" s="1"/>
  <c r="AI75" i="7"/>
  <c r="AJ75" i="7" s="1"/>
  <c r="AK75" i="7" s="1"/>
  <c r="AL75" i="7" s="1"/>
  <c r="AM75" i="7" s="1"/>
  <c r="AI76" i="7"/>
  <c r="AJ76" i="7" s="1"/>
  <c r="AK76" i="7" s="1"/>
  <c r="AL76" i="7" s="1"/>
  <c r="AM76" i="7" s="1"/>
  <c r="AI77" i="7"/>
  <c r="AJ77" i="7" s="1"/>
  <c r="AK77" i="7" s="1"/>
  <c r="AL77" i="7" s="1"/>
  <c r="AM77" i="7" s="1"/>
  <c r="AI78" i="7"/>
  <c r="AJ78" i="7" s="1"/>
  <c r="AK78" i="7" s="1"/>
  <c r="AL78" i="7" s="1"/>
  <c r="AM78" i="7" s="1"/>
  <c r="AI79" i="7"/>
  <c r="AJ79" i="7" s="1"/>
  <c r="AK79" i="7" s="1"/>
  <c r="AL79" i="7" s="1"/>
  <c r="AM79" i="7" s="1"/>
  <c r="AI80" i="7"/>
  <c r="AJ80" i="7" s="1"/>
  <c r="AK80" i="7" s="1"/>
  <c r="AL80" i="7" s="1"/>
  <c r="AM80" i="7" s="1"/>
  <c r="AI81" i="7"/>
  <c r="AJ81" i="7" s="1"/>
  <c r="AK81" i="7" s="1"/>
  <c r="AL81" i="7" s="1"/>
  <c r="AM81" i="7" s="1"/>
  <c r="AI82" i="7"/>
  <c r="AJ82" i="7" s="1"/>
  <c r="AK82" i="7" s="1"/>
  <c r="AL82" i="7" s="1"/>
  <c r="AM82" i="7" s="1"/>
  <c r="AI83" i="7"/>
  <c r="AJ83" i="7" s="1"/>
  <c r="AK83" i="7" s="1"/>
  <c r="AL83" i="7" s="1"/>
  <c r="AM83" i="7" s="1"/>
  <c r="AI84" i="7"/>
  <c r="AJ84" i="7" s="1"/>
  <c r="AK84" i="7" s="1"/>
  <c r="AL84" i="7" s="1"/>
  <c r="AM84" i="7" s="1"/>
  <c r="AI85" i="7"/>
  <c r="AJ85" i="7" s="1"/>
  <c r="AK85" i="7" s="1"/>
  <c r="AL85" i="7" s="1"/>
  <c r="AM85" i="7" s="1"/>
  <c r="AI86" i="7"/>
  <c r="AJ86" i="7" s="1"/>
  <c r="AK86" i="7" s="1"/>
  <c r="AL86" i="7" s="1"/>
  <c r="AM86" i="7" s="1"/>
  <c r="AI87" i="7"/>
  <c r="AJ87" i="7" s="1"/>
  <c r="AK87" i="7" s="1"/>
  <c r="AL87" i="7" s="1"/>
  <c r="AM87" i="7" s="1"/>
  <c r="AI88" i="7"/>
  <c r="AJ88" i="7" s="1"/>
  <c r="AK88" i="7" s="1"/>
  <c r="AL88" i="7" s="1"/>
  <c r="AM88" i="7" s="1"/>
  <c r="AI89" i="7"/>
  <c r="AJ89" i="7" s="1"/>
  <c r="AK89" i="7" s="1"/>
  <c r="AL89" i="7" s="1"/>
  <c r="AM89" i="7" s="1"/>
  <c r="AI90" i="7"/>
  <c r="AJ90" i="7" s="1"/>
  <c r="AK90" i="7" s="1"/>
  <c r="AL90" i="7" s="1"/>
  <c r="AM90" i="7" s="1"/>
  <c r="AI91" i="7"/>
  <c r="AJ91" i="7" s="1"/>
  <c r="AK91" i="7" s="1"/>
  <c r="AL91" i="7" s="1"/>
  <c r="AM91" i="7" s="1"/>
  <c r="AI92" i="7"/>
  <c r="AJ92" i="7" s="1"/>
  <c r="AK92" i="7" s="1"/>
  <c r="AL92" i="7" s="1"/>
  <c r="AM92" i="7" s="1"/>
  <c r="AI93" i="7"/>
  <c r="AJ93" i="7" s="1"/>
  <c r="AK93" i="7" s="1"/>
  <c r="AL93" i="7" s="1"/>
  <c r="AM93" i="7" s="1"/>
  <c r="AI94" i="7"/>
  <c r="AJ94" i="7" s="1"/>
  <c r="AK94" i="7" s="1"/>
  <c r="AL94" i="7" s="1"/>
  <c r="AM94" i="7" s="1"/>
  <c r="AI95" i="7"/>
  <c r="AJ95" i="7" s="1"/>
  <c r="AK95" i="7" s="1"/>
  <c r="AL95" i="7" s="1"/>
  <c r="AM95" i="7" s="1"/>
  <c r="AI96" i="7"/>
  <c r="AJ96" i="7" s="1"/>
  <c r="AK96" i="7" s="1"/>
  <c r="AL96" i="7" s="1"/>
  <c r="AM96" i="7" s="1"/>
  <c r="AI97" i="7"/>
  <c r="AJ97" i="7" s="1"/>
  <c r="AK97" i="7" s="1"/>
  <c r="AL97" i="7" s="1"/>
  <c r="AM97" i="7" s="1"/>
  <c r="AI98" i="7"/>
  <c r="AJ98" i="7" s="1"/>
  <c r="AK98" i="7" s="1"/>
  <c r="AL98" i="7" s="1"/>
  <c r="AM98" i="7" s="1"/>
  <c r="AI99" i="7"/>
  <c r="AJ99" i="7" s="1"/>
  <c r="AK99" i="7" s="1"/>
  <c r="AL99" i="7" s="1"/>
  <c r="AM99" i="7" s="1"/>
  <c r="AI100" i="7"/>
  <c r="AJ100" i="7" s="1"/>
  <c r="AK100" i="7" s="1"/>
  <c r="AL100" i="7" s="1"/>
  <c r="AM100" i="7" s="1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41" i="7"/>
  <c r="W42" i="7"/>
  <c r="W43" i="7"/>
  <c r="W44" i="7"/>
  <c r="W45" i="7"/>
  <c r="W46" i="7"/>
  <c r="W47" i="7"/>
  <c r="W48" i="7"/>
  <c r="W49" i="7"/>
  <c r="W50" i="7"/>
  <c r="W51" i="7"/>
  <c r="W52" i="7"/>
  <c r="W53" i="7"/>
  <c r="W54" i="7"/>
  <c r="W55" i="7"/>
  <c r="W56" i="7"/>
  <c r="W57" i="7"/>
  <c r="W58" i="7"/>
  <c r="W59" i="7"/>
  <c r="W60" i="7"/>
  <c r="W61" i="7"/>
  <c r="W62" i="7"/>
  <c r="W63" i="7"/>
  <c r="W64" i="7"/>
  <c r="W65" i="7"/>
  <c r="W66" i="7"/>
  <c r="W67" i="7"/>
  <c r="W68" i="7"/>
  <c r="W69" i="7"/>
  <c r="W70" i="7"/>
  <c r="W71" i="7"/>
  <c r="W72" i="7"/>
  <c r="W73" i="7"/>
  <c r="W74" i="7"/>
  <c r="W75" i="7"/>
  <c r="W76" i="7"/>
  <c r="W77" i="7"/>
  <c r="W78" i="7"/>
  <c r="W79" i="7"/>
  <c r="W80" i="7"/>
  <c r="W81" i="7"/>
  <c r="W82" i="7"/>
  <c r="W83" i="7"/>
  <c r="W84" i="7"/>
  <c r="W85" i="7"/>
  <c r="W86" i="7"/>
  <c r="W87" i="7"/>
  <c r="W88" i="7"/>
  <c r="W89" i="7"/>
  <c r="W90" i="7"/>
  <c r="W91" i="7"/>
  <c r="W92" i="7"/>
  <c r="W93" i="7"/>
  <c r="W94" i="7"/>
  <c r="W95" i="7"/>
  <c r="W96" i="7"/>
  <c r="W97" i="7"/>
  <c r="W98" i="7"/>
  <c r="W99" i="7"/>
  <c r="W100" i="7"/>
  <c r="AI25" i="7"/>
  <c r="AJ25" i="7" s="1"/>
  <c r="AK25" i="7" s="1"/>
  <c r="AL25" i="7" s="1"/>
  <c r="AM25" i="7" s="1"/>
  <c r="W25" i="7"/>
  <c r="AI24" i="7"/>
  <c r="AJ24" i="7" s="1"/>
  <c r="AK24" i="7" s="1"/>
  <c r="AL24" i="7" s="1"/>
  <c r="AM24" i="7" s="1"/>
  <c r="W24" i="7"/>
  <c r="AI23" i="7"/>
  <c r="AJ23" i="7" s="1"/>
  <c r="AK23" i="7" s="1"/>
  <c r="AL23" i="7" s="1"/>
  <c r="AM23" i="7" s="1"/>
  <c r="W23" i="7"/>
  <c r="AI22" i="7"/>
  <c r="AJ22" i="7" s="1"/>
  <c r="AK22" i="7" s="1"/>
  <c r="AL22" i="7" s="1"/>
  <c r="AM22" i="7" s="1"/>
  <c r="W22" i="7"/>
  <c r="AI21" i="7"/>
  <c r="AJ21" i="7" s="1"/>
  <c r="AK21" i="7" s="1"/>
  <c r="AL21" i="7" s="1"/>
  <c r="AM21" i="7" s="1"/>
  <c r="W21" i="7"/>
  <c r="AI20" i="7"/>
  <c r="AJ20" i="7" s="1"/>
  <c r="AK20" i="7" s="1"/>
  <c r="AL20" i="7" s="1"/>
  <c r="AM20" i="7" s="1"/>
  <c r="W20" i="7"/>
  <c r="AI19" i="7"/>
  <c r="AJ19" i="7" s="1"/>
  <c r="AK19" i="7" s="1"/>
  <c r="AL19" i="7" s="1"/>
  <c r="AM19" i="7" s="1"/>
  <c r="W19" i="7"/>
  <c r="AI18" i="7"/>
  <c r="AJ18" i="7" s="1"/>
  <c r="AK18" i="7" s="1"/>
  <c r="AL18" i="7" s="1"/>
  <c r="AM18" i="7" s="1"/>
  <c r="W18" i="7"/>
  <c r="AI17" i="7"/>
  <c r="AJ17" i="7" s="1"/>
  <c r="AK17" i="7" s="1"/>
  <c r="AL17" i="7" s="1"/>
  <c r="AM17" i="7" s="1"/>
  <c r="W17" i="7"/>
  <c r="AE43" i="6" l="1"/>
  <c r="M43" i="6"/>
  <c r="AE38" i="6"/>
  <c r="M38" i="6"/>
  <c r="AE42" i="6"/>
  <c r="M42" i="6"/>
  <c r="AE40" i="6"/>
  <c r="M40" i="6"/>
  <c r="AE45" i="6"/>
  <c r="M45" i="6"/>
  <c r="Z45" i="6"/>
  <c r="AE39" i="6"/>
  <c r="M39" i="6"/>
  <c r="S39" i="6" s="1"/>
  <c r="AE41" i="6"/>
  <c r="M41" i="6"/>
  <c r="AE44" i="6"/>
  <c r="M44" i="6"/>
  <c r="AE46" i="6"/>
  <c r="M46" i="6"/>
  <c r="Z40" i="6"/>
  <c r="AA40" i="6" s="1"/>
  <c r="Z44" i="6"/>
  <c r="Z41" i="6"/>
  <c r="Z43" i="6"/>
  <c r="Z39" i="6"/>
  <c r="Z38" i="6"/>
  <c r="N38" i="6" s="1"/>
  <c r="Z42" i="6"/>
  <c r="N42" i="6" s="1"/>
  <c r="Z327" i="7"/>
  <c r="M327" i="7"/>
  <c r="S327" i="7" s="1"/>
  <c r="AE327" i="7"/>
  <c r="AF367" i="7"/>
  <c r="N367" i="7"/>
  <c r="T367" i="7" s="1"/>
  <c r="M322" i="7"/>
  <c r="S322" i="7" s="1"/>
  <c r="AE322" i="7"/>
  <c r="AF184" i="7"/>
  <c r="N184" i="7"/>
  <c r="T184" i="7" s="1"/>
  <c r="M358" i="7"/>
  <c r="S358" i="7" s="1"/>
  <c r="AE358" i="7"/>
  <c r="AC32" i="7"/>
  <c r="K32" i="7"/>
  <c r="Q32" i="7" s="1"/>
  <c r="K249" i="7"/>
  <c r="Q249" i="7" s="1"/>
  <c r="AC249" i="7"/>
  <c r="AF368" i="7"/>
  <c r="N368" i="7"/>
  <c r="T368" i="7" s="1"/>
  <c r="Y120" i="7"/>
  <c r="L120" i="7"/>
  <c r="R120" i="7" s="1"/>
  <c r="AD120" i="7"/>
  <c r="AD332" i="7"/>
  <c r="L332" i="7"/>
  <c r="R332" i="7" s="1"/>
  <c r="L339" i="7"/>
  <c r="R339" i="7" s="1"/>
  <c r="AD339" i="7"/>
  <c r="AC22" i="7"/>
  <c r="K22" i="7"/>
  <c r="Q22" i="7" s="1"/>
  <c r="AC94" i="7"/>
  <c r="K94" i="7"/>
  <c r="Q94" i="7" s="1"/>
  <c r="AC78" i="7"/>
  <c r="K78" i="7"/>
  <c r="Q78" i="7" s="1"/>
  <c r="AC62" i="7"/>
  <c r="K62" i="7"/>
  <c r="Q62" i="7" s="1"/>
  <c r="AC46" i="7"/>
  <c r="K46" i="7"/>
  <c r="Q46" i="7" s="1"/>
  <c r="AC30" i="7"/>
  <c r="K30" i="7"/>
  <c r="Q30" i="7" s="1"/>
  <c r="K202" i="7"/>
  <c r="Q202" i="7" s="1"/>
  <c r="AC202" i="7"/>
  <c r="AC210" i="7"/>
  <c r="K210" i="7"/>
  <c r="Q210" i="7" s="1"/>
  <c r="K218" i="7"/>
  <c r="Q218" i="7" s="1"/>
  <c r="AC218" i="7"/>
  <c r="AC226" i="7"/>
  <c r="K226" i="7"/>
  <c r="Q226" i="7" s="1"/>
  <c r="X234" i="7"/>
  <c r="K234" i="7"/>
  <c r="Q234" i="7" s="1"/>
  <c r="AC234" i="7"/>
  <c r="X242" i="7"/>
  <c r="Y242" i="7" s="1"/>
  <c r="AC242" i="7"/>
  <c r="K242" i="7"/>
  <c r="Q242" i="7" s="1"/>
  <c r="K250" i="7"/>
  <c r="Q250" i="7" s="1"/>
  <c r="AC250" i="7"/>
  <c r="AC258" i="7"/>
  <c r="K258" i="7"/>
  <c r="Q258" i="7" s="1"/>
  <c r="AC266" i="7"/>
  <c r="K266" i="7"/>
  <c r="Q266" i="7" s="1"/>
  <c r="X274" i="7"/>
  <c r="AC274" i="7"/>
  <c r="K274" i="7"/>
  <c r="Q274" i="7" s="1"/>
  <c r="K282" i="7"/>
  <c r="Q282" i="7" s="1"/>
  <c r="AC282" i="7"/>
  <c r="AD148" i="7"/>
  <c r="L148" i="7"/>
  <c r="R148" i="7" s="1"/>
  <c r="M124" i="7"/>
  <c r="S124" i="7" s="1"/>
  <c r="AE124" i="7"/>
  <c r="AD122" i="7"/>
  <c r="L122" i="7"/>
  <c r="R122" i="7" s="1"/>
  <c r="L324" i="7"/>
  <c r="R324" i="7" s="1"/>
  <c r="AD324" i="7"/>
  <c r="L320" i="7"/>
  <c r="R320" i="7" s="1"/>
  <c r="AD320" i="7"/>
  <c r="AD300" i="7"/>
  <c r="L300" i="7"/>
  <c r="R300" i="7" s="1"/>
  <c r="L155" i="7"/>
  <c r="R155" i="7" s="1"/>
  <c r="AD155" i="7"/>
  <c r="AD134" i="7"/>
  <c r="L134" i="7"/>
  <c r="R134" i="7" s="1"/>
  <c r="Y342" i="7"/>
  <c r="L342" i="7"/>
  <c r="R342" i="7" s="1"/>
  <c r="AD342" i="7"/>
  <c r="AC33" i="7"/>
  <c r="K33" i="7"/>
  <c r="Q33" i="7" s="1"/>
  <c r="X64" i="7"/>
  <c r="AC64" i="7"/>
  <c r="K64" i="7"/>
  <c r="Q64" i="7" s="1"/>
  <c r="X225" i="7"/>
  <c r="AC225" i="7"/>
  <c r="K225" i="7"/>
  <c r="Q225" i="7" s="1"/>
  <c r="L328" i="7"/>
  <c r="R328" i="7" s="1"/>
  <c r="AD328" i="7"/>
  <c r="X47" i="7"/>
  <c r="AC47" i="7"/>
  <c r="K47" i="7"/>
  <c r="Q47" i="7" s="1"/>
  <c r="AE146" i="7"/>
  <c r="M146" i="7"/>
  <c r="S146" i="7" s="1"/>
  <c r="AF188" i="7"/>
  <c r="N188" i="7"/>
  <c r="T188" i="7" s="1"/>
  <c r="AA357" i="7"/>
  <c r="AF357" i="7"/>
  <c r="N357" i="7"/>
  <c r="T357" i="7" s="1"/>
  <c r="X93" i="7"/>
  <c r="AC93" i="7"/>
  <c r="K93" i="7"/>
  <c r="Q93" i="7" s="1"/>
  <c r="AC77" i="7"/>
  <c r="K77" i="7"/>
  <c r="Q77" i="7" s="1"/>
  <c r="X61" i="7"/>
  <c r="AC61" i="7"/>
  <c r="K61" i="7"/>
  <c r="Q61" i="7" s="1"/>
  <c r="AC45" i="7"/>
  <c r="K45" i="7"/>
  <c r="Q45" i="7" s="1"/>
  <c r="AC29" i="7"/>
  <c r="K29" i="7"/>
  <c r="Q29" i="7" s="1"/>
  <c r="L142" i="7"/>
  <c r="R142" i="7" s="1"/>
  <c r="AD142" i="7"/>
  <c r="AE116" i="7"/>
  <c r="M116" i="7"/>
  <c r="S116" i="7" s="1"/>
  <c r="AD132" i="7"/>
  <c r="L132" i="7"/>
  <c r="R132" i="7" s="1"/>
  <c r="M321" i="7"/>
  <c r="S321" i="7" s="1"/>
  <c r="AE321" i="7"/>
  <c r="L310" i="7"/>
  <c r="R310" i="7" s="1"/>
  <c r="AD310" i="7"/>
  <c r="AD317" i="7"/>
  <c r="L317" i="7"/>
  <c r="R317" i="7" s="1"/>
  <c r="AD331" i="7"/>
  <c r="L331" i="7"/>
  <c r="R331" i="7" s="1"/>
  <c r="L129" i="7"/>
  <c r="R129" i="7" s="1"/>
  <c r="AD129" i="7"/>
  <c r="L321" i="7"/>
  <c r="R321" i="7" s="1"/>
  <c r="AD321" i="7"/>
  <c r="L125" i="7"/>
  <c r="R125" i="7" s="1"/>
  <c r="AD125" i="7"/>
  <c r="X31" i="7"/>
  <c r="Y31" i="7" s="1"/>
  <c r="AC31" i="7"/>
  <c r="K31" i="7"/>
  <c r="Q31" i="7" s="1"/>
  <c r="AD119" i="7"/>
  <c r="L119" i="7"/>
  <c r="R119" i="7" s="1"/>
  <c r="L299" i="7"/>
  <c r="R299" i="7" s="1"/>
  <c r="AD299" i="7"/>
  <c r="AD149" i="7"/>
  <c r="L149" i="7"/>
  <c r="R149" i="7" s="1"/>
  <c r="AC23" i="7"/>
  <c r="K23" i="7"/>
  <c r="Q23" i="7" s="1"/>
  <c r="AC92" i="7"/>
  <c r="K92" i="7"/>
  <c r="Q92" i="7" s="1"/>
  <c r="AC76" i="7"/>
  <c r="K76" i="7"/>
  <c r="Q76" i="7" s="1"/>
  <c r="X60" i="7"/>
  <c r="AC60" i="7"/>
  <c r="K60" i="7"/>
  <c r="Q60" i="7" s="1"/>
  <c r="AC44" i="7"/>
  <c r="K44" i="7"/>
  <c r="Q44" i="7" s="1"/>
  <c r="AC28" i="7"/>
  <c r="K28" i="7"/>
  <c r="Q28" i="7" s="1"/>
  <c r="X203" i="7"/>
  <c r="K203" i="7"/>
  <c r="Q203" i="7" s="1"/>
  <c r="AC203" i="7"/>
  <c r="X211" i="7"/>
  <c r="AC211" i="7"/>
  <c r="K211" i="7"/>
  <c r="Q211" i="7" s="1"/>
  <c r="X219" i="7"/>
  <c r="AC219" i="7"/>
  <c r="K219" i="7"/>
  <c r="Q219" i="7" s="1"/>
  <c r="AC227" i="7"/>
  <c r="K227" i="7"/>
  <c r="Q227" i="7" s="1"/>
  <c r="K235" i="7"/>
  <c r="Q235" i="7" s="1"/>
  <c r="AC235" i="7"/>
  <c r="AC243" i="7"/>
  <c r="K243" i="7"/>
  <c r="Q243" i="7" s="1"/>
  <c r="K251" i="7"/>
  <c r="Q251" i="7" s="1"/>
  <c r="AC251" i="7"/>
  <c r="AC259" i="7"/>
  <c r="K259" i="7"/>
  <c r="Q259" i="7" s="1"/>
  <c r="AC267" i="7"/>
  <c r="K267" i="7"/>
  <c r="Q267" i="7" s="1"/>
  <c r="AC275" i="7"/>
  <c r="K275" i="7"/>
  <c r="Q275" i="7" s="1"/>
  <c r="X283" i="7"/>
  <c r="K283" i="7"/>
  <c r="Q283" i="7" s="1"/>
  <c r="AC283" i="7"/>
  <c r="M157" i="7"/>
  <c r="S157" i="7" s="1"/>
  <c r="AE157" i="7"/>
  <c r="M118" i="7"/>
  <c r="S118" i="7" s="1"/>
  <c r="AE118" i="7"/>
  <c r="AD138" i="7"/>
  <c r="L138" i="7"/>
  <c r="R138" i="7" s="1"/>
  <c r="L302" i="7"/>
  <c r="R302" i="7" s="1"/>
  <c r="AD302" i="7"/>
  <c r="L344" i="7"/>
  <c r="R344" i="7" s="1"/>
  <c r="AD344" i="7"/>
  <c r="M363" i="7"/>
  <c r="S363" i="7" s="1"/>
  <c r="AE363" i="7"/>
  <c r="L114" i="7"/>
  <c r="R114" i="7" s="1"/>
  <c r="AD114" i="7"/>
  <c r="AD151" i="7"/>
  <c r="L151" i="7"/>
  <c r="R151" i="7" s="1"/>
  <c r="L141" i="7"/>
  <c r="R141" i="7" s="1"/>
  <c r="AD141" i="7"/>
  <c r="AC81" i="7"/>
  <c r="K81" i="7"/>
  <c r="Q81" i="7" s="1"/>
  <c r="Z123" i="7"/>
  <c r="M123" i="7"/>
  <c r="S123" i="7" s="1"/>
  <c r="AE123" i="7"/>
  <c r="AC241" i="7"/>
  <c r="K241" i="7"/>
  <c r="Q241" i="7" s="1"/>
  <c r="AD303" i="7"/>
  <c r="L303" i="7"/>
  <c r="R303" i="7" s="1"/>
  <c r="X95" i="7"/>
  <c r="Y95" i="7" s="1"/>
  <c r="AC95" i="7"/>
  <c r="K95" i="7"/>
  <c r="Q95" i="7" s="1"/>
  <c r="X91" i="7"/>
  <c r="AC91" i="7"/>
  <c r="K91" i="7"/>
  <c r="Q91" i="7" s="1"/>
  <c r="AF369" i="7"/>
  <c r="N369" i="7"/>
  <c r="T369" i="7" s="1"/>
  <c r="M373" i="7"/>
  <c r="S373" i="7" s="1"/>
  <c r="AE373" i="7"/>
  <c r="AC24" i="7"/>
  <c r="K24" i="7"/>
  <c r="Q24" i="7" s="1"/>
  <c r="AC90" i="7"/>
  <c r="K90" i="7"/>
  <c r="Q90" i="7" s="1"/>
  <c r="X74" i="7"/>
  <c r="AC74" i="7"/>
  <c r="K74" i="7"/>
  <c r="Q74" i="7" s="1"/>
  <c r="AC58" i="7"/>
  <c r="K58" i="7"/>
  <c r="Q58" i="7" s="1"/>
  <c r="AC42" i="7"/>
  <c r="K42" i="7"/>
  <c r="Q42" i="7" s="1"/>
  <c r="AC26" i="7"/>
  <c r="K26" i="7"/>
  <c r="Q26" i="7" s="1"/>
  <c r="AC204" i="7"/>
  <c r="K204" i="7"/>
  <c r="Q204" i="7" s="1"/>
  <c r="AC212" i="7"/>
  <c r="K212" i="7"/>
  <c r="Q212" i="7" s="1"/>
  <c r="X220" i="7"/>
  <c r="AC220" i="7"/>
  <c r="K220" i="7"/>
  <c r="Q220" i="7" s="1"/>
  <c r="AC228" i="7"/>
  <c r="K228" i="7"/>
  <c r="Q228" i="7" s="1"/>
  <c r="AC236" i="7"/>
  <c r="K236" i="7"/>
  <c r="Q236" i="7" s="1"/>
  <c r="AC244" i="7"/>
  <c r="K244" i="7"/>
  <c r="Q244" i="7" s="1"/>
  <c r="AC252" i="7"/>
  <c r="K252" i="7"/>
  <c r="Q252" i="7" s="1"/>
  <c r="AC260" i="7"/>
  <c r="K260" i="7"/>
  <c r="Q260" i="7" s="1"/>
  <c r="X268" i="7"/>
  <c r="Y268" i="7" s="1"/>
  <c r="AC268" i="7"/>
  <c r="K268" i="7"/>
  <c r="Q268" i="7" s="1"/>
  <c r="X276" i="7"/>
  <c r="AC276" i="7"/>
  <c r="K276" i="7"/>
  <c r="Q276" i="7" s="1"/>
  <c r="X284" i="7"/>
  <c r="K284" i="7"/>
  <c r="Q284" i="7" s="1"/>
  <c r="AC284" i="7"/>
  <c r="AE129" i="7"/>
  <c r="M129" i="7"/>
  <c r="S129" i="7" s="1"/>
  <c r="L140" i="7"/>
  <c r="R140" i="7" s="1"/>
  <c r="AD140" i="7"/>
  <c r="L156" i="7"/>
  <c r="R156" i="7" s="1"/>
  <c r="AD156" i="7"/>
  <c r="L318" i="7"/>
  <c r="R318" i="7" s="1"/>
  <c r="AD318" i="7"/>
  <c r="L312" i="7"/>
  <c r="R312" i="7" s="1"/>
  <c r="AD312" i="7"/>
  <c r="L325" i="7"/>
  <c r="R325" i="7" s="1"/>
  <c r="AD325" i="7"/>
  <c r="N372" i="7"/>
  <c r="T372" i="7" s="1"/>
  <c r="AF372" i="7"/>
  <c r="AD301" i="7"/>
  <c r="L301" i="7"/>
  <c r="R301" i="7" s="1"/>
  <c r="L313" i="7"/>
  <c r="R313" i="7" s="1"/>
  <c r="AD313" i="7"/>
  <c r="AC65" i="7"/>
  <c r="K65" i="7"/>
  <c r="Q65" i="7" s="1"/>
  <c r="L307" i="7"/>
  <c r="R307" i="7" s="1"/>
  <c r="AD307" i="7"/>
  <c r="K265" i="7"/>
  <c r="Q265" i="7" s="1"/>
  <c r="AC265" i="7"/>
  <c r="Z183" i="7"/>
  <c r="AE183" i="7"/>
  <c r="M183" i="7"/>
  <c r="S183" i="7" s="1"/>
  <c r="AC79" i="7"/>
  <c r="K79" i="7"/>
  <c r="Q79" i="7" s="1"/>
  <c r="AD135" i="7"/>
  <c r="L135" i="7"/>
  <c r="R135" i="7" s="1"/>
  <c r="L343" i="7"/>
  <c r="R343" i="7" s="1"/>
  <c r="AD343" i="7"/>
  <c r="AC89" i="7"/>
  <c r="K89" i="7"/>
  <c r="Q89" i="7" s="1"/>
  <c r="AC73" i="7"/>
  <c r="K73" i="7"/>
  <c r="Q73" i="7" s="1"/>
  <c r="AC57" i="7"/>
  <c r="K57" i="7"/>
  <c r="Q57" i="7" s="1"/>
  <c r="AC41" i="7"/>
  <c r="K41" i="7"/>
  <c r="Q41" i="7" s="1"/>
  <c r="L145" i="7"/>
  <c r="R145" i="7" s="1"/>
  <c r="AD145" i="7"/>
  <c r="AD117" i="7"/>
  <c r="L117" i="7"/>
  <c r="R117" i="7" s="1"/>
  <c r="L130" i="7"/>
  <c r="R130" i="7" s="1"/>
  <c r="AD130" i="7"/>
  <c r="L330" i="7"/>
  <c r="R330" i="7" s="1"/>
  <c r="AD330" i="7"/>
  <c r="Z313" i="7"/>
  <c r="M313" i="7"/>
  <c r="S313" i="7" s="1"/>
  <c r="AE313" i="7"/>
  <c r="Y323" i="7"/>
  <c r="Z323" i="7" s="1"/>
  <c r="L323" i="7"/>
  <c r="R323" i="7" s="1"/>
  <c r="AD323" i="7"/>
  <c r="AE370" i="7"/>
  <c r="M370" i="7"/>
  <c r="S370" i="7" s="1"/>
  <c r="AD118" i="7"/>
  <c r="L118" i="7"/>
  <c r="R118" i="7" s="1"/>
  <c r="M371" i="7"/>
  <c r="S371" i="7" s="1"/>
  <c r="AE371" i="7"/>
  <c r="L124" i="7"/>
  <c r="R124" i="7" s="1"/>
  <c r="AD124" i="7"/>
  <c r="AC97" i="7"/>
  <c r="K97" i="7"/>
  <c r="Q97" i="7" s="1"/>
  <c r="L115" i="7"/>
  <c r="R115" i="7" s="1"/>
  <c r="AD115" i="7"/>
  <c r="AC80" i="7"/>
  <c r="K80" i="7"/>
  <c r="Q80" i="7" s="1"/>
  <c r="X273" i="7"/>
  <c r="AC273" i="7"/>
  <c r="K273" i="7"/>
  <c r="Q273" i="7" s="1"/>
  <c r="X63" i="7"/>
  <c r="AC63" i="7"/>
  <c r="K63" i="7"/>
  <c r="Q63" i="7" s="1"/>
  <c r="X59" i="7"/>
  <c r="AC59" i="7"/>
  <c r="K59" i="7"/>
  <c r="Q59" i="7" s="1"/>
  <c r="L147" i="7"/>
  <c r="R147" i="7" s="1"/>
  <c r="AD147" i="7"/>
  <c r="AC17" i="7"/>
  <c r="K17" i="7"/>
  <c r="Q17" i="7" s="1"/>
  <c r="AC25" i="7"/>
  <c r="K25" i="7"/>
  <c r="Q25" i="7" s="1"/>
  <c r="AC88" i="7"/>
  <c r="K88" i="7"/>
  <c r="Q88" i="7" s="1"/>
  <c r="AC72" i="7"/>
  <c r="K72" i="7"/>
  <c r="Q72" i="7" s="1"/>
  <c r="AC56" i="7"/>
  <c r="K56" i="7"/>
  <c r="Q56" i="7" s="1"/>
  <c r="AC40" i="7"/>
  <c r="K40" i="7"/>
  <c r="Q40" i="7" s="1"/>
  <c r="AC205" i="7"/>
  <c r="K205" i="7"/>
  <c r="Q205" i="7" s="1"/>
  <c r="X213" i="7"/>
  <c r="Y213" i="7" s="1"/>
  <c r="AC213" i="7"/>
  <c r="K213" i="7"/>
  <c r="Q213" i="7" s="1"/>
  <c r="AC221" i="7"/>
  <c r="K221" i="7"/>
  <c r="Q221" i="7" s="1"/>
  <c r="AC229" i="7"/>
  <c r="K229" i="7"/>
  <c r="Q229" i="7" s="1"/>
  <c r="AC237" i="7"/>
  <c r="K237" i="7"/>
  <c r="Q237" i="7" s="1"/>
  <c r="AC245" i="7"/>
  <c r="K245" i="7"/>
  <c r="Q245" i="7" s="1"/>
  <c r="AC253" i="7"/>
  <c r="K253" i="7"/>
  <c r="Q253" i="7" s="1"/>
  <c r="AC261" i="7"/>
  <c r="K261" i="7"/>
  <c r="Q261" i="7" s="1"/>
  <c r="X269" i="7"/>
  <c r="AC269" i="7"/>
  <c r="K269" i="7"/>
  <c r="Q269" i="7" s="1"/>
  <c r="AC277" i="7"/>
  <c r="K277" i="7"/>
  <c r="Q277" i="7" s="1"/>
  <c r="K285" i="7"/>
  <c r="Q285" i="7" s="1"/>
  <c r="AC285" i="7"/>
  <c r="AD133" i="7"/>
  <c r="L133" i="7"/>
  <c r="R133" i="7" s="1"/>
  <c r="L128" i="7"/>
  <c r="R128" i="7" s="1"/>
  <c r="AD128" i="7"/>
  <c r="L326" i="7"/>
  <c r="R326" i="7" s="1"/>
  <c r="AD326" i="7"/>
  <c r="L338" i="7"/>
  <c r="R338" i="7" s="1"/>
  <c r="AD338" i="7"/>
  <c r="AE366" i="7"/>
  <c r="M366" i="7"/>
  <c r="S366" i="7" s="1"/>
  <c r="AF181" i="7"/>
  <c r="N181" i="7"/>
  <c r="T181" i="7" s="1"/>
  <c r="AF365" i="7"/>
  <c r="N365" i="7"/>
  <c r="T365" i="7" s="1"/>
  <c r="AC96" i="7"/>
  <c r="K96" i="7"/>
  <c r="Q96" i="7" s="1"/>
  <c r="X217" i="7"/>
  <c r="Y217" i="7" s="1"/>
  <c r="K217" i="7"/>
  <c r="Q217" i="7" s="1"/>
  <c r="AC217" i="7"/>
  <c r="L152" i="7"/>
  <c r="R152" i="7" s="1"/>
  <c r="AD152" i="7"/>
  <c r="AA373" i="7"/>
  <c r="AF373" i="7"/>
  <c r="N373" i="7"/>
  <c r="T373" i="7" s="1"/>
  <c r="AC75" i="7"/>
  <c r="K75" i="7"/>
  <c r="Q75" i="7" s="1"/>
  <c r="AC27" i="7"/>
  <c r="K27" i="7"/>
  <c r="Q27" i="7" s="1"/>
  <c r="M114" i="7"/>
  <c r="S114" i="7" s="1"/>
  <c r="AE114" i="7"/>
  <c r="Y311" i="7"/>
  <c r="L311" i="7"/>
  <c r="R311" i="7" s="1"/>
  <c r="AD311" i="7"/>
  <c r="AC87" i="7"/>
  <c r="K87" i="7"/>
  <c r="Q87" i="7" s="1"/>
  <c r="AC71" i="7"/>
  <c r="K71" i="7"/>
  <c r="Q71" i="7" s="1"/>
  <c r="X55" i="7"/>
  <c r="AC55" i="7"/>
  <c r="K55" i="7"/>
  <c r="Q55" i="7" s="1"/>
  <c r="X39" i="7"/>
  <c r="AC39" i="7"/>
  <c r="K39" i="7"/>
  <c r="Q39" i="7" s="1"/>
  <c r="L131" i="7"/>
  <c r="R131" i="7" s="1"/>
  <c r="AD131" i="7"/>
  <c r="L126" i="7"/>
  <c r="R126" i="7" s="1"/>
  <c r="AD126" i="7"/>
  <c r="L341" i="7"/>
  <c r="R341" i="7" s="1"/>
  <c r="AD341" i="7"/>
  <c r="AD316" i="7"/>
  <c r="L316" i="7"/>
  <c r="R316" i="7" s="1"/>
  <c r="AE177" i="7"/>
  <c r="M177" i="7"/>
  <c r="S177" i="7" s="1"/>
  <c r="M301" i="7"/>
  <c r="S301" i="7" s="1"/>
  <c r="AE301" i="7"/>
  <c r="N362" i="7"/>
  <c r="T362" i="7" s="1"/>
  <c r="AF362" i="7"/>
  <c r="AE188" i="7"/>
  <c r="M188" i="7"/>
  <c r="S188" i="7" s="1"/>
  <c r="L305" i="7"/>
  <c r="R305" i="7" s="1"/>
  <c r="AD305" i="7"/>
  <c r="L329" i="7"/>
  <c r="R329" i="7" s="1"/>
  <c r="AD329" i="7"/>
  <c r="Z187" i="7"/>
  <c r="AE187" i="7"/>
  <c r="M187" i="7"/>
  <c r="S187" i="7" s="1"/>
  <c r="AC21" i="7"/>
  <c r="K21" i="7"/>
  <c r="Q21" i="7" s="1"/>
  <c r="AC209" i="7"/>
  <c r="K209" i="7"/>
  <c r="Q209" i="7" s="1"/>
  <c r="K281" i="7"/>
  <c r="Q281" i="7" s="1"/>
  <c r="AC281" i="7"/>
  <c r="AC43" i="7"/>
  <c r="K43" i="7"/>
  <c r="Q43" i="7" s="1"/>
  <c r="AD315" i="7"/>
  <c r="L315" i="7"/>
  <c r="R315" i="7" s="1"/>
  <c r="K18" i="7"/>
  <c r="Q18" i="7" s="1"/>
  <c r="AC18" i="7"/>
  <c r="AC86" i="7"/>
  <c r="K86" i="7"/>
  <c r="Q86" i="7" s="1"/>
  <c r="AC70" i="7"/>
  <c r="K70" i="7"/>
  <c r="Q70" i="7" s="1"/>
  <c r="AC54" i="7"/>
  <c r="K54" i="7"/>
  <c r="Q54" i="7" s="1"/>
  <c r="AC38" i="7"/>
  <c r="K38" i="7"/>
  <c r="Q38" i="7" s="1"/>
  <c r="AC206" i="7"/>
  <c r="K206" i="7"/>
  <c r="Q206" i="7" s="1"/>
  <c r="AC214" i="7"/>
  <c r="K214" i="7"/>
  <c r="Q214" i="7" s="1"/>
  <c r="AC222" i="7"/>
  <c r="K222" i="7"/>
  <c r="Q222" i="7" s="1"/>
  <c r="X230" i="7"/>
  <c r="AC230" i="7"/>
  <c r="K230" i="7"/>
  <c r="Q230" i="7" s="1"/>
  <c r="X238" i="7"/>
  <c r="K238" i="7"/>
  <c r="Q238" i="7" s="1"/>
  <c r="AC238" i="7"/>
  <c r="X246" i="7"/>
  <c r="AC246" i="7"/>
  <c r="K246" i="7"/>
  <c r="Q246" i="7" s="1"/>
  <c r="AC254" i="7"/>
  <c r="K254" i="7"/>
  <c r="Q254" i="7" s="1"/>
  <c r="X262" i="7"/>
  <c r="K262" i="7"/>
  <c r="Q262" i="7" s="1"/>
  <c r="AC262" i="7"/>
  <c r="AC270" i="7"/>
  <c r="K270" i="7"/>
  <c r="Q270" i="7" s="1"/>
  <c r="X278" i="7"/>
  <c r="AC278" i="7"/>
  <c r="K278" i="7"/>
  <c r="Q278" i="7" s="1"/>
  <c r="L159" i="7"/>
  <c r="R159" i="7" s="1"/>
  <c r="AD159" i="7"/>
  <c r="L144" i="7"/>
  <c r="R144" i="7" s="1"/>
  <c r="AD144" i="7"/>
  <c r="L143" i="7"/>
  <c r="R143" i="7" s="1"/>
  <c r="AD143" i="7"/>
  <c r="L337" i="7"/>
  <c r="R337" i="7" s="1"/>
  <c r="AD337" i="7"/>
  <c r="AD319" i="7"/>
  <c r="L319" i="7"/>
  <c r="R319" i="7" s="1"/>
  <c r="AF174" i="7"/>
  <c r="N174" i="7"/>
  <c r="T174" i="7" s="1"/>
  <c r="AE176" i="7"/>
  <c r="M176" i="7"/>
  <c r="S176" i="7" s="1"/>
  <c r="AF371" i="7"/>
  <c r="N371" i="7"/>
  <c r="T371" i="7" s="1"/>
  <c r="AD116" i="7"/>
  <c r="L116" i="7"/>
  <c r="R116" i="7" s="1"/>
  <c r="K69" i="7"/>
  <c r="Q69" i="7" s="1"/>
  <c r="AC69" i="7"/>
  <c r="AC49" i="7"/>
  <c r="K49" i="7"/>
  <c r="Q49" i="7" s="1"/>
  <c r="AE356" i="7"/>
  <c r="M356" i="7"/>
  <c r="S356" i="7" s="1"/>
  <c r="AC48" i="7"/>
  <c r="K48" i="7"/>
  <c r="Q48" i="7" s="1"/>
  <c r="X233" i="7"/>
  <c r="K233" i="7"/>
  <c r="Q233" i="7" s="1"/>
  <c r="AC233" i="7"/>
  <c r="Z151" i="7"/>
  <c r="AE151" i="7"/>
  <c r="M151" i="7"/>
  <c r="S151" i="7" s="1"/>
  <c r="AC53" i="7"/>
  <c r="K53" i="7"/>
  <c r="Q53" i="7" s="1"/>
  <c r="L158" i="7"/>
  <c r="R158" i="7" s="1"/>
  <c r="AD158" i="7"/>
  <c r="L336" i="7"/>
  <c r="R336" i="7" s="1"/>
  <c r="AD336" i="7"/>
  <c r="Z178" i="7"/>
  <c r="AA178" i="7" s="1"/>
  <c r="AE178" i="7"/>
  <c r="M178" i="7"/>
  <c r="S178" i="7" s="1"/>
  <c r="L327" i="7"/>
  <c r="R327" i="7" s="1"/>
  <c r="AD327" i="7"/>
  <c r="K19" i="7"/>
  <c r="Q19" i="7" s="1"/>
  <c r="AC19" i="7"/>
  <c r="K100" i="7"/>
  <c r="Q100" i="7" s="1"/>
  <c r="AC100" i="7"/>
  <c r="AC84" i="7"/>
  <c r="K84" i="7"/>
  <c r="Q84" i="7" s="1"/>
  <c r="K68" i="7"/>
  <c r="Q68" i="7" s="1"/>
  <c r="AC68" i="7"/>
  <c r="AC52" i="7"/>
  <c r="K52" i="7"/>
  <c r="Q52" i="7" s="1"/>
  <c r="AC36" i="7"/>
  <c r="K36" i="7"/>
  <c r="Q36" i="7" s="1"/>
  <c r="X207" i="7"/>
  <c r="AC207" i="7"/>
  <c r="K207" i="7"/>
  <c r="Q207" i="7" s="1"/>
  <c r="X215" i="7"/>
  <c r="K215" i="7"/>
  <c r="Q215" i="7" s="1"/>
  <c r="AC215" i="7"/>
  <c r="AC223" i="7"/>
  <c r="K223" i="7"/>
  <c r="Q223" i="7" s="1"/>
  <c r="K231" i="7"/>
  <c r="Q231" i="7" s="1"/>
  <c r="AC231" i="7"/>
  <c r="K239" i="7"/>
  <c r="Q239" i="7" s="1"/>
  <c r="AC239" i="7"/>
  <c r="K247" i="7"/>
  <c r="Q247" i="7" s="1"/>
  <c r="AC247" i="7"/>
  <c r="X255" i="7"/>
  <c r="AC255" i="7"/>
  <c r="K255" i="7"/>
  <c r="Q255" i="7" s="1"/>
  <c r="K263" i="7"/>
  <c r="Q263" i="7" s="1"/>
  <c r="AC263" i="7"/>
  <c r="AC271" i="7"/>
  <c r="K271" i="7"/>
  <c r="Q271" i="7" s="1"/>
  <c r="X279" i="7"/>
  <c r="K279" i="7"/>
  <c r="Q279" i="7" s="1"/>
  <c r="AC279" i="7"/>
  <c r="AD154" i="7"/>
  <c r="L154" i="7"/>
  <c r="R154" i="7" s="1"/>
  <c r="L137" i="7"/>
  <c r="R137" i="7" s="1"/>
  <c r="AD137" i="7"/>
  <c r="M134" i="7"/>
  <c r="S134" i="7" s="1"/>
  <c r="AE134" i="7"/>
  <c r="AD333" i="7"/>
  <c r="L333" i="7"/>
  <c r="R333" i="7" s="1"/>
  <c r="L304" i="7"/>
  <c r="R304" i="7" s="1"/>
  <c r="AD304" i="7"/>
  <c r="AE173" i="7"/>
  <c r="M173" i="7"/>
  <c r="S173" i="7" s="1"/>
  <c r="AF180" i="7"/>
  <c r="N180" i="7"/>
  <c r="T180" i="7" s="1"/>
  <c r="AE179" i="7"/>
  <c r="M179" i="7"/>
  <c r="S179" i="7" s="1"/>
  <c r="L153" i="7"/>
  <c r="R153" i="7" s="1"/>
  <c r="AD153" i="7"/>
  <c r="L123" i="7"/>
  <c r="R123" i="7" s="1"/>
  <c r="AD123" i="7"/>
  <c r="L334" i="7"/>
  <c r="R334" i="7" s="1"/>
  <c r="AD334" i="7"/>
  <c r="AE365" i="7"/>
  <c r="M365" i="7"/>
  <c r="S365" i="7" s="1"/>
  <c r="L309" i="7"/>
  <c r="R309" i="7" s="1"/>
  <c r="AD309" i="7"/>
  <c r="AF182" i="7"/>
  <c r="N182" i="7"/>
  <c r="T182" i="7" s="1"/>
  <c r="AC37" i="7"/>
  <c r="K37" i="7"/>
  <c r="Q37" i="7" s="1"/>
  <c r="L136" i="7"/>
  <c r="R136" i="7" s="1"/>
  <c r="AD136" i="7"/>
  <c r="AE185" i="7"/>
  <c r="M185" i="7"/>
  <c r="S185" i="7" s="1"/>
  <c r="M361" i="7"/>
  <c r="S361" i="7" s="1"/>
  <c r="AE361" i="7"/>
  <c r="L146" i="7"/>
  <c r="R146" i="7" s="1"/>
  <c r="AD146" i="7"/>
  <c r="AE367" i="7"/>
  <c r="M367" i="7"/>
  <c r="S367" i="7" s="1"/>
  <c r="L322" i="7"/>
  <c r="R322" i="7" s="1"/>
  <c r="AD322" i="7"/>
  <c r="X99" i="7"/>
  <c r="AC99" i="7"/>
  <c r="K99" i="7"/>
  <c r="Q99" i="7" s="1"/>
  <c r="K83" i="7"/>
  <c r="Q83" i="7" s="1"/>
  <c r="AC83" i="7"/>
  <c r="X67" i="7"/>
  <c r="K67" i="7"/>
  <c r="Q67" i="7" s="1"/>
  <c r="AC67" i="7"/>
  <c r="AC51" i="7"/>
  <c r="K51" i="7"/>
  <c r="Q51" i="7" s="1"/>
  <c r="AC35" i="7"/>
  <c r="K35" i="7"/>
  <c r="Q35" i="7" s="1"/>
  <c r="L150" i="7"/>
  <c r="R150" i="7" s="1"/>
  <c r="AD150" i="7"/>
  <c r="L127" i="7"/>
  <c r="R127" i="7" s="1"/>
  <c r="AD127" i="7"/>
  <c r="Z155" i="7"/>
  <c r="M155" i="7"/>
  <c r="S155" i="7" s="1"/>
  <c r="AE155" i="7"/>
  <c r="L340" i="7"/>
  <c r="R340" i="7" s="1"/>
  <c r="AD340" i="7"/>
  <c r="L306" i="7"/>
  <c r="R306" i="7" s="1"/>
  <c r="AD306" i="7"/>
  <c r="AF179" i="7"/>
  <c r="N179" i="7"/>
  <c r="T179" i="7" s="1"/>
  <c r="AE184" i="7"/>
  <c r="M184" i="7"/>
  <c r="S184" i="7" s="1"/>
  <c r="N360" i="7"/>
  <c r="T360" i="7" s="1"/>
  <c r="AF360" i="7"/>
  <c r="M175" i="7"/>
  <c r="S175" i="7" s="1"/>
  <c r="AE175" i="7"/>
  <c r="M357" i="7"/>
  <c r="S357" i="7" s="1"/>
  <c r="AE357" i="7"/>
  <c r="M141" i="7"/>
  <c r="S141" i="7" s="1"/>
  <c r="AE141" i="7"/>
  <c r="AC257" i="7"/>
  <c r="K257" i="7"/>
  <c r="Q257" i="7" s="1"/>
  <c r="M305" i="7"/>
  <c r="S305" i="7" s="1"/>
  <c r="AE305" i="7"/>
  <c r="AC85" i="7"/>
  <c r="K85" i="7"/>
  <c r="Q85" i="7" s="1"/>
  <c r="L139" i="7"/>
  <c r="R139" i="7" s="1"/>
  <c r="AD139" i="7"/>
  <c r="L314" i="7"/>
  <c r="R314" i="7" s="1"/>
  <c r="AD314" i="7"/>
  <c r="M359" i="7"/>
  <c r="S359" i="7" s="1"/>
  <c r="AE359" i="7"/>
  <c r="AC20" i="7"/>
  <c r="K20" i="7"/>
  <c r="Q20" i="7" s="1"/>
  <c r="AC98" i="7"/>
  <c r="K98" i="7"/>
  <c r="Q98" i="7" s="1"/>
  <c r="K82" i="7"/>
  <c r="Q82" i="7" s="1"/>
  <c r="AC82" i="7"/>
  <c r="K66" i="7"/>
  <c r="Q66" i="7" s="1"/>
  <c r="AC66" i="7"/>
  <c r="AC50" i="7"/>
  <c r="K50" i="7"/>
  <c r="Q50" i="7" s="1"/>
  <c r="X34" i="7"/>
  <c r="AC34" i="7"/>
  <c r="K34" i="7"/>
  <c r="Q34" i="7" s="1"/>
  <c r="AC208" i="7"/>
  <c r="K208" i="7"/>
  <c r="Q208" i="7" s="1"/>
  <c r="X216" i="7"/>
  <c r="K216" i="7"/>
  <c r="Q216" i="7" s="1"/>
  <c r="AC216" i="7"/>
  <c r="AC224" i="7"/>
  <c r="K224" i="7"/>
  <c r="Q224" i="7" s="1"/>
  <c r="K232" i="7"/>
  <c r="Q232" i="7" s="1"/>
  <c r="AC232" i="7"/>
  <c r="K240" i="7"/>
  <c r="Q240" i="7" s="1"/>
  <c r="AC240" i="7"/>
  <c r="K248" i="7"/>
  <c r="Q248" i="7" s="1"/>
  <c r="AC248" i="7"/>
  <c r="AC256" i="7"/>
  <c r="K256" i="7"/>
  <c r="Q256" i="7" s="1"/>
  <c r="K264" i="7"/>
  <c r="Q264" i="7" s="1"/>
  <c r="AC264" i="7"/>
  <c r="X272" i="7"/>
  <c r="Y272" i="7" s="1"/>
  <c r="AC272" i="7"/>
  <c r="K272" i="7"/>
  <c r="Q272" i="7" s="1"/>
  <c r="X280" i="7"/>
  <c r="K280" i="7"/>
  <c r="Q280" i="7" s="1"/>
  <c r="AC280" i="7"/>
  <c r="Y149" i="7"/>
  <c r="Z149" i="7" s="1"/>
  <c r="L121" i="7"/>
  <c r="R121" i="7" s="1"/>
  <c r="AD121" i="7"/>
  <c r="M153" i="7"/>
  <c r="S153" i="7" s="1"/>
  <c r="AE153" i="7"/>
  <c r="M334" i="7"/>
  <c r="S334" i="7" s="1"/>
  <c r="AE334" i="7"/>
  <c r="L308" i="7"/>
  <c r="R308" i="7" s="1"/>
  <c r="AD308" i="7"/>
  <c r="AF186" i="7"/>
  <c r="N186" i="7"/>
  <c r="T186" i="7" s="1"/>
  <c r="AD335" i="7"/>
  <c r="L335" i="7"/>
  <c r="R335" i="7" s="1"/>
  <c r="AF364" i="7"/>
  <c r="N364" i="7"/>
  <c r="T364" i="7" s="1"/>
  <c r="AE362" i="7"/>
  <c r="M362" i="7"/>
  <c r="S362" i="7" s="1"/>
  <c r="L157" i="7"/>
  <c r="R157" i="7" s="1"/>
  <c r="AD157" i="7"/>
  <c r="Y309" i="7"/>
  <c r="Y331" i="7"/>
  <c r="AA365" i="7"/>
  <c r="Z305" i="7"/>
  <c r="Z175" i="7"/>
  <c r="Z301" i="7"/>
  <c r="AA180" i="7"/>
  <c r="Z176" i="7"/>
  <c r="AA176" i="7" s="1"/>
  <c r="Y339" i="7"/>
  <c r="Y156" i="7"/>
  <c r="Z361" i="7"/>
  <c r="I20" i="5"/>
  <c r="N20" i="5"/>
  <c r="N16" i="5"/>
  <c r="Z356" i="7"/>
  <c r="Q40" i="6"/>
  <c r="R43" i="6"/>
  <c r="Q44" i="6"/>
  <c r="S40" i="6"/>
  <c r="Z46" i="6"/>
  <c r="P45" i="6"/>
  <c r="Q39" i="6"/>
  <c r="Q38" i="6"/>
  <c r="P44" i="6"/>
  <c r="P40" i="6"/>
  <c r="P43" i="6"/>
  <c r="Q46" i="6"/>
  <c r="AA45" i="6"/>
  <c r="R40" i="6"/>
  <c r="Q43" i="6"/>
  <c r="P39" i="6"/>
  <c r="S38" i="6"/>
  <c r="R42" i="6"/>
  <c r="R46" i="6"/>
  <c r="P46" i="6"/>
  <c r="R39" i="6"/>
  <c r="R41" i="6"/>
  <c r="R44" i="6"/>
  <c r="Q42" i="6"/>
  <c r="S42" i="6"/>
  <c r="R38" i="6"/>
  <c r="N24" i="5"/>
  <c r="I24" i="5"/>
  <c r="I32" i="5"/>
  <c r="N32" i="5"/>
  <c r="H28" i="5"/>
  <c r="M28" i="5"/>
  <c r="I30" i="5"/>
  <c r="N30" i="5"/>
  <c r="N25" i="5"/>
  <c r="I25" i="5"/>
  <c r="O22" i="5"/>
  <c r="I29" i="5"/>
  <c r="N29" i="5"/>
  <c r="I26" i="5"/>
  <c r="N26" i="5"/>
  <c r="O16" i="5"/>
  <c r="H27" i="5"/>
  <c r="M27" i="5"/>
  <c r="H23" i="5"/>
  <c r="M23" i="5"/>
  <c r="O18" i="5"/>
  <c r="I19" i="5"/>
  <c r="N19" i="5"/>
  <c r="N31" i="5"/>
  <c r="I31" i="5"/>
  <c r="Z363" i="7"/>
  <c r="Z370" i="7"/>
  <c r="AA369" i="7"/>
  <c r="Z359" i="7"/>
  <c r="AA371" i="7"/>
  <c r="AA367" i="7"/>
  <c r="AA364" i="7"/>
  <c r="AA368" i="7"/>
  <c r="AA372" i="7"/>
  <c r="AA362" i="7"/>
  <c r="Z366" i="7"/>
  <c r="AA360" i="7"/>
  <c r="Z358" i="7"/>
  <c r="Y300" i="7"/>
  <c r="Y344" i="7"/>
  <c r="Y338" i="7"/>
  <c r="Y312" i="7"/>
  <c r="Z311" i="7"/>
  <c r="Y335" i="7"/>
  <c r="AA327" i="7"/>
  <c r="Y325" i="7"/>
  <c r="Y317" i="7"/>
  <c r="Y343" i="7"/>
  <c r="Z173" i="7"/>
  <c r="AA184" i="7"/>
  <c r="Z177" i="7"/>
  <c r="Z185" i="7"/>
  <c r="AA174" i="7"/>
  <c r="AA188" i="7"/>
  <c r="AA186" i="7"/>
  <c r="AA181" i="7"/>
  <c r="AA179" i="7"/>
  <c r="AA182" i="7"/>
  <c r="AA313" i="7"/>
  <c r="Y330" i="7"/>
  <c r="Y304" i="7"/>
  <c r="AA305" i="7"/>
  <c r="Y333" i="7"/>
  <c r="Y328" i="7"/>
  <c r="Z322" i="7"/>
  <c r="Y310" i="7"/>
  <c r="Y337" i="7"/>
  <c r="Y332" i="7"/>
  <c r="Y320" i="7"/>
  <c r="Y302" i="7"/>
  <c r="Y324" i="7"/>
  <c r="Y316" i="7"/>
  <c r="Y308" i="7"/>
  <c r="Z321" i="7"/>
  <c r="Y326" i="7"/>
  <c r="Y319" i="7"/>
  <c r="Y306" i="7"/>
  <c r="Y340" i="7"/>
  <c r="Y307" i="7"/>
  <c r="Y329" i="7"/>
  <c r="Y303" i="7"/>
  <c r="Y299" i="7"/>
  <c r="AA301" i="7"/>
  <c r="Z334" i="7"/>
  <c r="Y341" i="7"/>
  <c r="Y336" i="7"/>
  <c r="Y315" i="7"/>
  <c r="Y318" i="7"/>
  <c r="Y314" i="7"/>
  <c r="Z300" i="7"/>
  <c r="Y147" i="7"/>
  <c r="X253" i="7"/>
  <c r="X248" i="7"/>
  <c r="AA155" i="7"/>
  <c r="X261" i="7"/>
  <c r="Y130" i="7"/>
  <c r="Z153" i="7"/>
  <c r="X244" i="7"/>
  <c r="X252" i="7"/>
  <c r="X263" i="7"/>
  <c r="X254" i="7"/>
  <c r="X29" i="7"/>
  <c r="Y138" i="7"/>
  <c r="Z134" i="7"/>
  <c r="Y132" i="7"/>
  <c r="Y122" i="7"/>
  <c r="Z120" i="7"/>
  <c r="Y128" i="7"/>
  <c r="X27" i="7"/>
  <c r="X205" i="7"/>
  <c r="X258" i="7"/>
  <c r="Y126" i="7"/>
  <c r="X259" i="7"/>
  <c r="X277" i="7"/>
  <c r="Y143" i="7"/>
  <c r="X227" i="7"/>
  <c r="X88" i="7"/>
  <c r="Y140" i="7"/>
  <c r="Y136" i="7"/>
  <c r="Y211" i="7"/>
  <c r="X65" i="7"/>
  <c r="X209" i="7"/>
  <c r="X222" i="7"/>
  <c r="Y117" i="7"/>
  <c r="Z129" i="7"/>
  <c r="Y158" i="7"/>
  <c r="Y139" i="7"/>
  <c r="Y137" i="7"/>
  <c r="Y119" i="7"/>
  <c r="Z124" i="7"/>
  <c r="Y142" i="7"/>
  <c r="Y127" i="7"/>
  <c r="Y159" i="7"/>
  <c r="Z157" i="7"/>
  <c r="AA151" i="7"/>
  <c r="Y133" i="7"/>
  <c r="Y121" i="7"/>
  <c r="Y154" i="7"/>
  <c r="Z141" i="7"/>
  <c r="Y148" i="7"/>
  <c r="Y115" i="7"/>
  <c r="Y125" i="7"/>
  <c r="Y144" i="7"/>
  <c r="Z146" i="7"/>
  <c r="Y145" i="7"/>
  <c r="Y150" i="7"/>
  <c r="Y152" i="7"/>
  <c r="Y135" i="7"/>
  <c r="Y131" i="7"/>
  <c r="Z118" i="7"/>
  <c r="Z114" i="7"/>
  <c r="Z116" i="7"/>
  <c r="X23" i="7"/>
  <c r="X25" i="7"/>
  <c r="X21" i="7"/>
  <c r="X281" i="7"/>
  <c r="X62" i="7"/>
  <c r="X100" i="7"/>
  <c r="X66" i="7"/>
  <c r="X26" i="7"/>
  <c r="Y238" i="7"/>
  <c r="X81" i="7"/>
  <c r="X89" i="7"/>
  <c r="X231" i="7"/>
  <c r="X239" i="7"/>
  <c r="Y244" i="7"/>
  <c r="X221" i="7"/>
  <c r="X250" i="7"/>
  <c r="X256" i="7"/>
  <c r="X282" i="7"/>
  <c r="X224" i="7"/>
  <c r="X229" i="7"/>
  <c r="X235" i="7"/>
  <c r="X264" i="7"/>
  <c r="X265" i="7"/>
  <c r="X285" i="7"/>
  <c r="Y248" i="7"/>
  <c r="X266" i="7"/>
  <c r="X204" i="7"/>
  <c r="X202" i="7"/>
  <c r="X206" i="7"/>
  <c r="Y215" i="7"/>
  <c r="Y219" i="7"/>
  <c r="Y234" i="7"/>
  <c r="Y203" i="7"/>
  <c r="X212" i="7"/>
  <c r="Y216" i="7"/>
  <c r="Y207" i="7"/>
  <c r="X214" i="7"/>
  <c r="X218" i="7"/>
  <c r="X208" i="7"/>
  <c r="X210" i="7"/>
  <c r="Y220" i="7"/>
  <c r="X223" i="7"/>
  <c r="X228" i="7"/>
  <c r="Y233" i="7"/>
  <c r="Y230" i="7"/>
  <c r="X236" i="7"/>
  <c r="X240" i="7"/>
  <c r="X237" i="7"/>
  <c r="X226" i="7"/>
  <c r="X232" i="7"/>
  <c r="X241" i="7"/>
  <c r="Y255" i="7"/>
  <c r="X245" i="7"/>
  <c r="X249" i="7"/>
  <c r="X243" i="7"/>
  <c r="Y246" i="7"/>
  <c r="X247" i="7"/>
  <c r="X251" i="7"/>
  <c r="X257" i="7"/>
  <c r="X267" i="7"/>
  <c r="Y269" i="7"/>
  <c r="X260" i="7"/>
  <c r="X271" i="7"/>
  <c r="X270" i="7"/>
  <c r="Y278" i="7"/>
  <c r="Y273" i="7"/>
  <c r="Y284" i="7"/>
  <c r="Y276" i="7"/>
  <c r="X275" i="7"/>
  <c r="Y280" i="7"/>
  <c r="Y283" i="7"/>
  <c r="Y99" i="7"/>
  <c r="X98" i="7"/>
  <c r="X97" i="7"/>
  <c r="X96" i="7"/>
  <c r="X94" i="7"/>
  <c r="Y93" i="7"/>
  <c r="X92" i="7"/>
  <c r="Y91" i="7"/>
  <c r="X90" i="7"/>
  <c r="X87" i="7"/>
  <c r="X86" i="7"/>
  <c r="X85" i="7"/>
  <c r="X84" i="7"/>
  <c r="X83" i="7"/>
  <c r="X82" i="7"/>
  <c r="X80" i="7"/>
  <c r="X79" i="7"/>
  <c r="X78" i="7"/>
  <c r="X77" i="7"/>
  <c r="X76" i="7"/>
  <c r="X75" i="7"/>
  <c r="Y74" i="7"/>
  <c r="X73" i="7"/>
  <c r="X72" i="7"/>
  <c r="X71" i="7"/>
  <c r="X70" i="7"/>
  <c r="X69" i="7"/>
  <c r="X68" i="7"/>
  <c r="Y64" i="7"/>
  <c r="Y63" i="7"/>
  <c r="Y61" i="7"/>
  <c r="Y60" i="7"/>
  <c r="Y59" i="7"/>
  <c r="X58" i="7"/>
  <c r="X57" i="7"/>
  <c r="X56" i="7"/>
  <c r="Y55" i="7"/>
  <c r="X54" i="7"/>
  <c r="X53" i="7"/>
  <c r="X52" i="7"/>
  <c r="X51" i="7"/>
  <c r="X50" i="7"/>
  <c r="X49" i="7"/>
  <c r="X48" i="7"/>
  <c r="Y47" i="7"/>
  <c r="X46" i="7"/>
  <c r="X45" i="7"/>
  <c r="X44" i="7"/>
  <c r="X43" i="7"/>
  <c r="X42" i="7"/>
  <c r="X41" i="7"/>
  <c r="X40" i="7"/>
  <c r="Y39" i="7"/>
  <c r="X38" i="7"/>
  <c r="X37" i="7"/>
  <c r="X36" i="7"/>
  <c r="X35" i="7"/>
  <c r="Y34" i="7"/>
  <c r="X33" i="7"/>
  <c r="X32" i="7"/>
  <c r="X30" i="7"/>
  <c r="X28" i="7"/>
  <c r="X18" i="7"/>
  <c r="X19" i="7"/>
  <c r="X17" i="7"/>
  <c r="X20" i="7"/>
  <c r="X22" i="7"/>
  <c r="X24" i="7"/>
  <c r="AG40" i="6" l="1"/>
  <c r="O40" i="6"/>
  <c r="AF46" i="6"/>
  <c r="N46" i="6"/>
  <c r="AF45" i="6"/>
  <c r="N45" i="6"/>
  <c r="AG45" i="6"/>
  <c r="O45" i="6"/>
  <c r="AF39" i="6"/>
  <c r="N39" i="6"/>
  <c r="AF43" i="6"/>
  <c r="N43" i="6"/>
  <c r="AF41" i="6"/>
  <c r="N41" i="6"/>
  <c r="AF44" i="6"/>
  <c r="N44" i="6"/>
  <c r="T44" i="6" s="1"/>
  <c r="AF40" i="6"/>
  <c r="N40" i="6"/>
  <c r="AA42" i="6"/>
  <c r="AF42" i="6"/>
  <c r="AA38" i="6"/>
  <c r="AF38" i="6"/>
  <c r="AA44" i="6"/>
  <c r="AA41" i="6"/>
  <c r="AA43" i="6"/>
  <c r="AA39" i="6"/>
  <c r="AE213" i="7"/>
  <c r="M213" i="7"/>
  <c r="S213" i="7" s="1"/>
  <c r="N149" i="7"/>
  <c r="T149" i="7" s="1"/>
  <c r="AF149" i="7"/>
  <c r="M95" i="7"/>
  <c r="S95" i="7" s="1"/>
  <c r="AE95" i="7"/>
  <c r="AE242" i="7"/>
  <c r="M242" i="7"/>
  <c r="S242" i="7" s="1"/>
  <c r="M31" i="7"/>
  <c r="S31" i="7" s="1"/>
  <c r="AE31" i="7"/>
  <c r="O327" i="7"/>
  <c r="U327" i="7" s="1"/>
  <c r="AG327" i="7"/>
  <c r="M314" i="7"/>
  <c r="S314" i="7" s="1"/>
  <c r="AE314" i="7"/>
  <c r="AD68" i="7"/>
  <c r="L68" i="7"/>
  <c r="R68" i="7" s="1"/>
  <c r="AD85" i="7"/>
  <c r="L85" i="7"/>
  <c r="R85" i="7" s="1"/>
  <c r="L275" i="7"/>
  <c r="R275" i="7" s="1"/>
  <c r="AD275" i="7"/>
  <c r="AD243" i="7"/>
  <c r="L243" i="7"/>
  <c r="R243" i="7" s="1"/>
  <c r="AE220" i="7"/>
  <c r="M220" i="7"/>
  <c r="S220" i="7" s="1"/>
  <c r="L204" i="7"/>
  <c r="R204" i="7" s="1"/>
  <c r="AD204" i="7"/>
  <c r="AD239" i="7"/>
  <c r="L239" i="7"/>
  <c r="R239" i="7" s="1"/>
  <c r="AF114" i="7"/>
  <c r="N114" i="7"/>
  <c r="T114" i="7" s="1"/>
  <c r="O151" i="7"/>
  <c r="U151" i="7" s="1"/>
  <c r="AG151" i="7"/>
  <c r="AE211" i="7"/>
  <c r="M211" i="7"/>
  <c r="S211" i="7" s="1"/>
  <c r="AA134" i="7"/>
  <c r="N134" i="7"/>
  <c r="T134" i="7" s="1"/>
  <c r="AF134" i="7"/>
  <c r="M318" i="7"/>
  <c r="S318" i="7" s="1"/>
  <c r="AE318" i="7"/>
  <c r="AE316" i="7"/>
  <c r="M316" i="7"/>
  <c r="S316" i="7" s="1"/>
  <c r="AG178" i="7"/>
  <c r="O178" i="7"/>
  <c r="U178" i="7" s="1"/>
  <c r="AF311" i="7"/>
  <c r="N311" i="7"/>
  <c r="T311" i="7" s="1"/>
  <c r="AF370" i="7"/>
  <c r="N370" i="7"/>
  <c r="T370" i="7" s="1"/>
  <c r="M156" i="7"/>
  <c r="S156" i="7" s="1"/>
  <c r="AE156" i="7"/>
  <c r="AD215" i="7"/>
  <c r="L215" i="7"/>
  <c r="R215" i="7" s="1"/>
  <c r="AD233" i="7"/>
  <c r="L233" i="7"/>
  <c r="R233" i="7" s="1"/>
  <c r="L269" i="7"/>
  <c r="R269" i="7" s="1"/>
  <c r="AD269" i="7"/>
  <c r="L284" i="7"/>
  <c r="R284" i="7" s="1"/>
  <c r="AD284" i="7"/>
  <c r="AD74" i="7"/>
  <c r="L74" i="7"/>
  <c r="R74" i="7" s="1"/>
  <c r="AD211" i="7"/>
  <c r="L211" i="7"/>
  <c r="R211" i="7" s="1"/>
  <c r="M342" i="7"/>
  <c r="S342" i="7" s="1"/>
  <c r="AE342" i="7"/>
  <c r="Z342" i="7"/>
  <c r="AF116" i="7"/>
  <c r="N116" i="7"/>
  <c r="T116" i="7" s="1"/>
  <c r="L84" i="7"/>
  <c r="R84" i="7" s="1"/>
  <c r="AD84" i="7"/>
  <c r="AD49" i="7"/>
  <c r="L49" i="7"/>
  <c r="R49" i="7" s="1"/>
  <c r="AE34" i="7"/>
  <c r="M34" i="7"/>
  <c r="S34" i="7" s="1"/>
  <c r="AD50" i="7"/>
  <c r="L50" i="7"/>
  <c r="R50" i="7" s="1"/>
  <c r="AD69" i="7"/>
  <c r="L69" i="7"/>
  <c r="R69" i="7" s="1"/>
  <c r="L86" i="7"/>
  <c r="R86" i="7" s="1"/>
  <c r="AD86" i="7"/>
  <c r="AE276" i="7"/>
  <c r="M276" i="7"/>
  <c r="S276" i="7" s="1"/>
  <c r="AD249" i="7"/>
  <c r="L249" i="7"/>
  <c r="R249" i="7" s="1"/>
  <c r="AD210" i="7"/>
  <c r="L210" i="7"/>
  <c r="R210" i="7" s="1"/>
  <c r="L266" i="7"/>
  <c r="R266" i="7" s="1"/>
  <c r="AD266" i="7"/>
  <c r="AD231" i="7"/>
  <c r="L231" i="7"/>
  <c r="R231" i="7" s="1"/>
  <c r="N118" i="7"/>
  <c r="T118" i="7" s="1"/>
  <c r="AF118" i="7"/>
  <c r="N157" i="7"/>
  <c r="T157" i="7" s="1"/>
  <c r="AF157" i="7"/>
  <c r="M136" i="7"/>
  <c r="S136" i="7" s="1"/>
  <c r="AE136" i="7"/>
  <c r="M138" i="7"/>
  <c r="S138" i="7" s="1"/>
  <c r="AE138" i="7"/>
  <c r="M315" i="7"/>
  <c r="S315" i="7" s="1"/>
  <c r="AE315" i="7"/>
  <c r="M324" i="7"/>
  <c r="S324" i="7" s="1"/>
  <c r="AE324" i="7"/>
  <c r="O179" i="7"/>
  <c r="U179" i="7" s="1"/>
  <c r="AG179" i="7"/>
  <c r="M312" i="7"/>
  <c r="S312" i="7" s="1"/>
  <c r="AE312" i="7"/>
  <c r="AF363" i="7"/>
  <c r="N363" i="7"/>
  <c r="T363" i="7" s="1"/>
  <c r="M339" i="7"/>
  <c r="S339" i="7" s="1"/>
  <c r="AE339" i="7"/>
  <c r="AD280" i="7"/>
  <c r="L280" i="7"/>
  <c r="R280" i="7" s="1"/>
  <c r="N155" i="7"/>
  <c r="T155" i="7" s="1"/>
  <c r="AF155" i="7"/>
  <c r="AD99" i="7"/>
  <c r="L99" i="7"/>
  <c r="R99" i="7" s="1"/>
  <c r="AD39" i="7"/>
  <c r="L39" i="7"/>
  <c r="R39" i="7" s="1"/>
  <c r="AD234" i="7"/>
  <c r="L234" i="7"/>
  <c r="R234" i="7" s="1"/>
  <c r="Z272" i="7"/>
  <c r="AE272" i="7"/>
  <c r="M272" i="7"/>
  <c r="S272" i="7" s="1"/>
  <c r="AD279" i="7"/>
  <c r="L279" i="7"/>
  <c r="R279" i="7" s="1"/>
  <c r="AF361" i="7"/>
  <c r="N361" i="7"/>
  <c r="T361" i="7" s="1"/>
  <c r="L35" i="7"/>
  <c r="R35" i="7" s="1"/>
  <c r="AD35" i="7"/>
  <c r="AD51" i="7"/>
  <c r="L51" i="7"/>
  <c r="R51" i="7" s="1"/>
  <c r="AD70" i="7"/>
  <c r="L70" i="7"/>
  <c r="R70" i="7" s="1"/>
  <c r="L87" i="7"/>
  <c r="R87" i="7" s="1"/>
  <c r="AD87" i="7"/>
  <c r="AE284" i="7"/>
  <c r="M284" i="7"/>
  <c r="S284" i="7" s="1"/>
  <c r="AD245" i="7"/>
  <c r="L245" i="7"/>
  <c r="R245" i="7" s="1"/>
  <c r="AD208" i="7"/>
  <c r="L208" i="7"/>
  <c r="R208" i="7" s="1"/>
  <c r="AE248" i="7"/>
  <c r="M248" i="7"/>
  <c r="S248" i="7" s="1"/>
  <c r="AD89" i="7"/>
  <c r="L89" i="7"/>
  <c r="R89" i="7" s="1"/>
  <c r="M131" i="7"/>
  <c r="S131" i="7" s="1"/>
  <c r="AE131" i="7"/>
  <c r="M159" i="7"/>
  <c r="S159" i="7" s="1"/>
  <c r="AE159" i="7"/>
  <c r="M140" i="7"/>
  <c r="S140" i="7" s="1"/>
  <c r="AE140" i="7"/>
  <c r="Y29" i="7"/>
  <c r="L29" i="7"/>
  <c r="R29" i="7" s="1"/>
  <c r="AD29" i="7"/>
  <c r="M336" i="7"/>
  <c r="S336" i="7" s="1"/>
  <c r="AE336" i="7"/>
  <c r="M302" i="7"/>
  <c r="S302" i="7" s="1"/>
  <c r="AE302" i="7"/>
  <c r="AG181" i="7"/>
  <c r="O181" i="7"/>
  <c r="U181" i="7" s="1"/>
  <c r="Z338" i="7"/>
  <c r="M338" i="7"/>
  <c r="S338" i="7" s="1"/>
  <c r="AE338" i="7"/>
  <c r="Y262" i="7"/>
  <c r="AD262" i="7"/>
  <c r="L262" i="7"/>
  <c r="R262" i="7" s="1"/>
  <c r="AD59" i="7"/>
  <c r="L59" i="7"/>
  <c r="R59" i="7" s="1"/>
  <c r="AD83" i="7"/>
  <c r="L83" i="7"/>
  <c r="R83" i="7" s="1"/>
  <c r="L202" i="7"/>
  <c r="R202" i="7" s="1"/>
  <c r="AD202" i="7"/>
  <c r="AE255" i="7"/>
  <c r="M255" i="7"/>
  <c r="S255" i="7" s="1"/>
  <c r="L218" i="7"/>
  <c r="R218" i="7" s="1"/>
  <c r="AD218" i="7"/>
  <c r="L285" i="7"/>
  <c r="R285" i="7" s="1"/>
  <c r="AD285" i="7"/>
  <c r="Y81" i="7"/>
  <c r="AD81" i="7"/>
  <c r="L81" i="7"/>
  <c r="R81" i="7" s="1"/>
  <c r="AE135" i="7"/>
  <c r="M135" i="7"/>
  <c r="S135" i="7" s="1"/>
  <c r="M127" i="7"/>
  <c r="S127" i="7" s="1"/>
  <c r="AE127" i="7"/>
  <c r="Y88" i="7"/>
  <c r="AD88" i="7"/>
  <c r="L88" i="7"/>
  <c r="R88" i="7" s="1"/>
  <c r="Y254" i="7"/>
  <c r="L254" i="7"/>
  <c r="R254" i="7" s="1"/>
  <c r="AD254" i="7"/>
  <c r="M341" i="7"/>
  <c r="S341" i="7" s="1"/>
  <c r="AE341" i="7"/>
  <c r="M320" i="7"/>
  <c r="S320" i="7" s="1"/>
  <c r="AE320" i="7"/>
  <c r="AG186" i="7"/>
  <c r="O186" i="7"/>
  <c r="U186" i="7" s="1"/>
  <c r="M344" i="7"/>
  <c r="S344" i="7" s="1"/>
  <c r="AE344" i="7"/>
  <c r="AD216" i="7"/>
  <c r="L216" i="7"/>
  <c r="R216" i="7" s="1"/>
  <c r="AD207" i="7"/>
  <c r="L207" i="7"/>
  <c r="R207" i="7" s="1"/>
  <c r="AD276" i="7"/>
  <c r="L276" i="7"/>
  <c r="R276" i="7" s="1"/>
  <c r="L220" i="7"/>
  <c r="R220" i="7" s="1"/>
  <c r="AD220" i="7"/>
  <c r="L203" i="7"/>
  <c r="R203" i="7" s="1"/>
  <c r="AD203" i="7"/>
  <c r="AD47" i="7"/>
  <c r="L47" i="7"/>
  <c r="R47" i="7" s="1"/>
  <c r="M122" i="7"/>
  <c r="S122" i="7" s="1"/>
  <c r="AE122" i="7"/>
  <c r="AD48" i="7"/>
  <c r="L48" i="7"/>
  <c r="R48" i="7" s="1"/>
  <c r="AG182" i="7"/>
  <c r="O182" i="7"/>
  <c r="U182" i="7" s="1"/>
  <c r="AD36" i="7"/>
  <c r="L36" i="7"/>
  <c r="R36" i="7" s="1"/>
  <c r="AD53" i="7"/>
  <c r="L53" i="7"/>
  <c r="R53" i="7" s="1"/>
  <c r="M278" i="7"/>
  <c r="S278" i="7" s="1"/>
  <c r="AE278" i="7"/>
  <c r="Y265" i="7"/>
  <c r="Z265" i="7" s="1"/>
  <c r="AD265" i="7"/>
  <c r="L265" i="7"/>
  <c r="R265" i="7" s="1"/>
  <c r="AE238" i="7"/>
  <c r="M238" i="7"/>
  <c r="S238" i="7" s="1"/>
  <c r="M152" i="7"/>
  <c r="S152" i="7" s="1"/>
  <c r="AE152" i="7"/>
  <c r="M142" i="7"/>
  <c r="S142" i="7" s="1"/>
  <c r="AE142" i="7"/>
  <c r="L227" i="7"/>
  <c r="R227" i="7" s="1"/>
  <c r="AD227" i="7"/>
  <c r="AD263" i="7"/>
  <c r="L263" i="7"/>
  <c r="R263" i="7" s="1"/>
  <c r="N334" i="7"/>
  <c r="T334" i="7" s="1"/>
  <c r="AF334" i="7"/>
  <c r="AE332" i="7"/>
  <c r="M332" i="7"/>
  <c r="S332" i="7" s="1"/>
  <c r="AG188" i="7"/>
  <c r="O188" i="7"/>
  <c r="U188" i="7" s="1"/>
  <c r="AE300" i="7"/>
  <c r="M300" i="7"/>
  <c r="S300" i="7" s="1"/>
  <c r="N176" i="7"/>
  <c r="T176" i="7" s="1"/>
  <c r="AF176" i="7"/>
  <c r="AD272" i="7"/>
  <c r="L272" i="7"/>
  <c r="R272" i="7" s="1"/>
  <c r="N178" i="7"/>
  <c r="T178" i="7" s="1"/>
  <c r="AF178" i="7"/>
  <c r="AD55" i="7"/>
  <c r="L55" i="7"/>
  <c r="R55" i="7" s="1"/>
  <c r="O373" i="7"/>
  <c r="U373" i="7" s="1"/>
  <c r="AG373" i="7"/>
  <c r="L61" i="7"/>
  <c r="R61" i="7" s="1"/>
  <c r="AD61" i="7"/>
  <c r="AD247" i="7"/>
  <c r="L247" i="7"/>
  <c r="R247" i="7" s="1"/>
  <c r="M308" i="7"/>
  <c r="S308" i="7" s="1"/>
  <c r="AE308" i="7"/>
  <c r="AD90" i="7"/>
  <c r="L90" i="7"/>
  <c r="R90" i="7" s="1"/>
  <c r="AD37" i="7"/>
  <c r="L37" i="7"/>
  <c r="R37" i="7" s="1"/>
  <c r="AD72" i="7"/>
  <c r="L72" i="7"/>
  <c r="R72" i="7" s="1"/>
  <c r="AD38" i="7"/>
  <c r="L38" i="7"/>
  <c r="R38" i="7" s="1"/>
  <c r="AD54" i="7"/>
  <c r="L54" i="7"/>
  <c r="R54" i="7" s="1"/>
  <c r="L73" i="7"/>
  <c r="R73" i="7" s="1"/>
  <c r="AD73" i="7"/>
  <c r="AD92" i="7"/>
  <c r="L92" i="7"/>
  <c r="R92" i="7" s="1"/>
  <c r="L270" i="7"/>
  <c r="R270" i="7" s="1"/>
  <c r="AD270" i="7"/>
  <c r="AD241" i="7"/>
  <c r="L241" i="7"/>
  <c r="R241" i="7" s="1"/>
  <c r="AD214" i="7"/>
  <c r="L214" i="7"/>
  <c r="R214" i="7" s="1"/>
  <c r="AD264" i="7"/>
  <c r="L264" i="7"/>
  <c r="R264" i="7" s="1"/>
  <c r="Y26" i="7"/>
  <c r="AD26" i="7"/>
  <c r="L26" i="7"/>
  <c r="R26" i="7" s="1"/>
  <c r="M150" i="7"/>
  <c r="S150" i="7" s="1"/>
  <c r="AE150" i="7"/>
  <c r="N124" i="7"/>
  <c r="T124" i="7" s="1"/>
  <c r="AF124" i="7"/>
  <c r="M143" i="7"/>
  <c r="S143" i="7" s="1"/>
  <c r="AE143" i="7"/>
  <c r="L252" i="7"/>
  <c r="R252" i="7" s="1"/>
  <c r="AD252" i="7"/>
  <c r="O301" i="7"/>
  <c r="U301" i="7" s="1"/>
  <c r="AG301" i="7"/>
  <c r="M337" i="7"/>
  <c r="S337" i="7" s="1"/>
  <c r="AE337" i="7"/>
  <c r="AG176" i="7"/>
  <c r="O176" i="7"/>
  <c r="U176" i="7" s="1"/>
  <c r="N358" i="7"/>
  <c r="T358" i="7" s="1"/>
  <c r="AF358" i="7"/>
  <c r="AG180" i="7"/>
  <c r="O180" i="7"/>
  <c r="U180" i="7" s="1"/>
  <c r="AD255" i="7"/>
  <c r="L255" i="7"/>
  <c r="R255" i="7" s="1"/>
  <c r="L63" i="7"/>
  <c r="R63" i="7" s="1"/>
  <c r="AD63" i="7"/>
  <c r="AA183" i="7"/>
  <c r="AF183" i="7"/>
  <c r="N183" i="7"/>
  <c r="T183" i="7" s="1"/>
  <c r="AA123" i="7"/>
  <c r="N123" i="7"/>
  <c r="T123" i="7" s="1"/>
  <c r="AF123" i="7"/>
  <c r="Y274" i="7"/>
  <c r="L274" i="7"/>
  <c r="R274" i="7" s="1"/>
  <c r="AD274" i="7"/>
  <c r="N300" i="7"/>
  <c r="T300" i="7" s="1"/>
  <c r="AF300" i="7"/>
  <c r="M335" i="7"/>
  <c r="S335" i="7" s="1"/>
  <c r="AE335" i="7"/>
  <c r="M273" i="7"/>
  <c r="S273" i="7" s="1"/>
  <c r="AE273" i="7"/>
  <c r="AE91" i="7"/>
  <c r="M91" i="7"/>
  <c r="S91" i="7" s="1"/>
  <c r="AD24" i="7"/>
  <c r="L24" i="7"/>
  <c r="R24" i="7" s="1"/>
  <c r="AE39" i="7"/>
  <c r="M39" i="7"/>
  <c r="S39" i="7" s="1"/>
  <c r="AE55" i="7"/>
  <c r="M55" i="7"/>
  <c r="S55" i="7" s="1"/>
  <c r="AE74" i="7"/>
  <c r="M74" i="7"/>
  <c r="S74" i="7" s="1"/>
  <c r="AE93" i="7"/>
  <c r="M93" i="7"/>
  <c r="S93" i="7" s="1"/>
  <c r="AD232" i="7"/>
  <c r="L232" i="7"/>
  <c r="R232" i="7" s="1"/>
  <c r="AE207" i="7"/>
  <c r="M207" i="7"/>
  <c r="S207" i="7" s="1"/>
  <c r="AD235" i="7"/>
  <c r="L235" i="7"/>
  <c r="R235" i="7" s="1"/>
  <c r="Y66" i="7"/>
  <c r="AD66" i="7"/>
  <c r="L66" i="7"/>
  <c r="R66" i="7" s="1"/>
  <c r="AE145" i="7"/>
  <c r="M145" i="7"/>
  <c r="S145" i="7" s="1"/>
  <c r="AE119" i="7"/>
  <c r="M119" i="7"/>
  <c r="S119" i="7" s="1"/>
  <c r="AD277" i="7"/>
  <c r="L277" i="7"/>
  <c r="R277" i="7" s="1"/>
  <c r="AD244" i="7"/>
  <c r="L244" i="7"/>
  <c r="R244" i="7" s="1"/>
  <c r="M299" i="7"/>
  <c r="S299" i="7" s="1"/>
  <c r="AE299" i="7"/>
  <c r="M310" i="7"/>
  <c r="S310" i="7" s="1"/>
  <c r="AE310" i="7"/>
  <c r="AG174" i="7"/>
  <c r="O174" i="7"/>
  <c r="U174" i="7" s="1"/>
  <c r="AG360" i="7"/>
  <c r="O360" i="7"/>
  <c r="U360" i="7" s="1"/>
  <c r="N356" i="7"/>
  <c r="T356" i="7" s="1"/>
  <c r="AF356" i="7"/>
  <c r="N301" i="7"/>
  <c r="T301" i="7" s="1"/>
  <c r="AF301" i="7"/>
  <c r="L268" i="7"/>
  <c r="R268" i="7" s="1"/>
  <c r="AD268" i="7"/>
  <c r="Y65" i="7"/>
  <c r="AD65" i="7"/>
  <c r="L65" i="7"/>
  <c r="R65" i="7" s="1"/>
  <c r="AD213" i="7"/>
  <c r="L213" i="7"/>
  <c r="R213" i="7" s="1"/>
  <c r="AD22" i="7"/>
  <c r="L22" i="7"/>
  <c r="R22" i="7" s="1"/>
  <c r="AD271" i="7"/>
  <c r="L271" i="7"/>
  <c r="R271" i="7" s="1"/>
  <c r="L226" i="7"/>
  <c r="R226" i="7" s="1"/>
  <c r="AD226" i="7"/>
  <c r="AE216" i="7"/>
  <c r="M216" i="7"/>
  <c r="S216" i="7" s="1"/>
  <c r="Y229" i="7"/>
  <c r="AD229" i="7"/>
  <c r="L229" i="7"/>
  <c r="R229" i="7" s="1"/>
  <c r="AD100" i="7"/>
  <c r="L100" i="7"/>
  <c r="R100" i="7" s="1"/>
  <c r="N146" i="7"/>
  <c r="T146" i="7" s="1"/>
  <c r="AF146" i="7"/>
  <c r="M137" i="7"/>
  <c r="S137" i="7" s="1"/>
  <c r="AE137" i="7"/>
  <c r="Y259" i="7"/>
  <c r="Z259" i="7" s="1"/>
  <c r="AD259" i="7"/>
  <c r="L259" i="7"/>
  <c r="R259" i="7" s="1"/>
  <c r="AA153" i="7"/>
  <c r="N153" i="7"/>
  <c r="T153" i="7" s="1"/>
  <c r="AF153" i="7"/>
  <c r="M303" i="7"/>
  <c r="S303" i="7" s="1"/>
  <c r="AE303" i="7"/>
  <c r="AF322" i="7"/>
  <c r="N322" i="7"/>
  <c r="T322" i="7" s="1"/>
  <c r="AF185" i="7"/>
  <c r="N185" i="7"/>
  <c r="T185" i="7" s="1"/>
  <c r="AF366" i="7"/>
  <c r="N366" i="7"/>
  <c r="T366" i="7" s="1"/>
  <c r="AF175" i="7"/>
  <c r="N175" i="7"/>
  <c r="T175" i="7" s="1"/>
  <c r="AD246" i="7"/>
  <c r="L246" i="7"/>
  <c r="R246" i="7" s="1"/>
  <c r="L209" i="7"/>
  <c r="R209" i="7" s="1"/>
  <c r="AD209" i="7"/>
  <c r="AE246" i="7"/>
  <c r="M246" i="7"/>
  <c r="S246" i="7" s="1"/>
  <c r="AG369" i="7"/>
  <c r="O369" i="7"/>
  <c r="U369" i="7" s="1"/>
  <c r="AD71" i="7"/>
  <c r="L71" i="7"/>
  <c r="R71" i="7" s="1"/>
  <c r="AD40" i="7"/>
  <c r="L40" i="7"/>
  <c r="R40" i="7" s="1"/>
  <c r="L76" i="7"/>
  <c r="R76" i="7" s="1"/>
  <c r="AD76" i="7"/>
  <c r="M268" i="7"/>
  <c r="S268" i="7" s="1"/>
  <c r="AE268" i="7"/>
  <c r="AD237" i="7"/>
  <c r="L237" i="7"/>
  <c r="R237" i="7" s="1"/>
  <c r="AD212" i="7"/>
  <c r="L212" i="7"/>
  <c r="R212" i="7" s="1"/>
  <c r="Y224" i="7"/>
  <c r="Z224" i="7" s="1"/>
  <c r="AD224" i="7"/>
  <c r="L224" i="7"/>
  <c r="R224" i="7" s="1"/>
  <c r="L62" i="7"/>
  <c r="R62" i="7" s="1"/>
  <c r="AD62" i="7"/>
  <c r="M144" i="7"/>
  <c r="S144" i="7" s="1"/>
  <c r="AE144" i="7"/>
  <c r="M139" i="7"/>
  <c r="S139" i="7" s="1"/>
  <c r="AE139" i="7"/>
  <c r="M126" i="7"/>
  <c r="S126" i="7" s="1"/>
  <c r="AE126" i="7"/>
  <c r="AE130" i="7"/>
  <c r="M130" i="7"/>
  <c r="S130" i="7" s="1"/>
  <c r="M329" i="7"/>
  <c r="S329" i="7" s="1"/>
  <c r="AE329" i="7"/>
  <c r="M328" i="7"/>
  <c r="S328" i="7" s="1"/>
  <c r="AE328" i="7"/>
  <c r="AF177" i="7"/>
  <c r="N177" i="7"/>
  <c r="T177" i="7" s="1"/>
  <c r="AG362" i="7"/>
  <c r="O362" i="7"/>
  <c r="U362" i="7" s="1"/>
  <c r="AF305" i="7"/>
  <c r="N305" i="7"/>
  <c r="T305" i="7" s="1"/>
  <c r="L34" i="7"/>
  <c r="R34" i="7" s="1"/>
  <c r="AD34" i="7"/>
  <c r="L273" i="7"/>
  <c r="R273" i="7" s="1"/>
  <c r="AD273" i="7"/>
  <c r="Y225" i="7"/>
  <c r="L225" i="7"/>
  <c r="R225" i="7" s="1"/>
  <c r="AD225" i="7"/>
  <c r="M121" i="7"/>
  <c r="S121" i="7" s="1"/>
  <c r="AE121" i="7"/>
  <c r="AD223" i="7"/>
  <c r="L223" i="7"/>
  <c r="R223" i="7" s="1"/>
  <c r="AD33" i="7"/>
  <c r="L33" i="7"/>
  <c r="R33" i="7" s="1"/>
  <c r="AD75" i="7"/>
  <c r="L75" i="7"/>
  <c r="R75" i="7" s="1"/>
  <c r="AD41" i="7"/>
  <c r="L41" i="7"/>
  <c r="R41" i="7" s="1"/>
  <c r="AD17" i="7"/>
  <c r="L17" i="7"/>
  <c r="R17" i="7" s="1"/>
  <c r="AD42" i="7"/>
  <c r="L42" i="7"/>
  <c r="R42" i="7" s="1"/>
  <c r="AD58" i="7"/>
  <c r="L58" i="7"/>
  <c r="R58" i="7" s="1"/>
  <c r="AD77" i="7"/>
  <c r="L77" i="7"/>
  <c r="R77" i="7" s="1"/>
  <c r="AD96" i="7"/>
  <c r="L96" i="7"/>
  <c r="R96" i="7" s="1"/>
  <c r="AD260" i="7"/>
  <c r="L260" i="7"/>
  <c r="R260" i="7" s="1"/>
  <c r="AD240" i="7"/>
  <c r="L240" i="7"/>
  <c r="R240" i="7" s="1"/>
  <c r="AE203" i="7"/>
  <c r="M203" i="7"/>
  <c r="S203" i="7" s="1"/>
  <c r="L282" i="7"/>
  <c r="R282" i="7" s="1"/>
  <c r="AD282" i="7"/>
  <c r="AD281" i="7"/>
  <c r="L281" i="7"/>
  <c r="R281" i="7" s="1"/>
  <c r="M125" i="7"/>
  <c r="S125" i="7" s="1"/>
  <c r="AE125" i="7"/>
  <c r="Z130" i="7"/>
  <c r="AD258" i="7"/>
  <c r="L258" i="7"/>
  <c r="R258" i="7" s="1"/>
  <c r="Y261" i="7"/>
  <c r="AD261" i="7"/>
  <c r="L261" i="7"/>
  <c r="R261" i="7" s="1"/>
  <c r="M307" i="7"/>
  <c r="S307" i="7" s="1"/>
  <c r="AE307" i="7"/>
  <c r="M333" i="7"/>
  <c r="S333" i="7" s="1"/>
  <c r="AE333" i="7"/>
  <c r="AG184" i="7"/>
  <c r="O184" i="7"/>
  <c r="U184" i="7" s="1"/>
  <c r="AG372" i="7"/>
  <c r="O372" i="7"/>
  <c r="U372" i="7" s="1"/>
  <c r="AG365" i="7"/>
  <c r="O365" i="7"/>
  <c r="U365" i="7" s="1"/>
  <c r="AD217" i="7"/>
  <c r="L217" i="7"/>
  <c r="R217" i="7" s="1"/>
  <c r="M323" i="7"/>
  <c r="S323" i="7" s="1"/>
  <c r="AE323" i="7"/>
  <c r="AD31" i="7"/>
  <c r="L31" i="7"/>
  <c r="R31" i="7" s="1"/>
  <c r="AD93" i="7"/>
  <c r="L93" i="7"/>
  <c r="R93" i="7" s="1"/>
  <c r="AE47" i="7"/>
  <c r="M47" i="7"/>
  <c r="S47" i="7" s="1"/>
  <c r="O313" i="7"/>
  <c r="U313" i="7" s="1"/>
  <c r="AG313" i="7"/>
  <c r="M149" i="7"/>
  <c r="S149" i="7" s="1"/>
  <c r="AE149" i="7"/>
  <c r="AD95" i="7"/>
  <c r="L95" i="7"/>
  <c r="R95" i="7" s="1"/>
  <c r="AE280" i="7"/>
  <c r="M280" i="7"/>
  <c r="S280" i="7" s="1"/>
  <c r="AD52" i="7"/>
  <c r="L52" i="7"/>
  <c r="R52" i="7" s="1"/>
  <c r="AD56" i="7"/>
  <c r="L56" i="7"/>
  <c r="R56" i="7" s="1"/>
  <c r="L57" i="7"/>
  <c r="R57" i="7" s="1"/>
  <c r="AD57" i="7"/>
  <c r="AD19" i="7"/>
  <c r="L19" i="7"/>
  <c r="R19" i="7" s="1"/>
  <c r="AD43" i="7"/>
  <c r="L43" i="7"/>
  <c r="R43" i="7" s="1"/>
  <c r="AE59" i="7"/>
  <c r="M59" i="7"/>
  <c r="S59" i="7" s="1"/>
  <c r="AD78" i="7"/>
  <c r="L78" i="7"/>
  <c r="R78" i="7" s="1"/>
  <c r="AD97" i="7"/>
  <c r="L97" i="7"/>
  <c r="R97" i="7" s="1"/>
  <c r="AE269" i="7"/>
  <c r="M269" i="7"/>
  <c r="S269" i="7" s="1"/>
  <c r="AD236" i="7"/>
  <c r="L236" i="7"/>
  <c r="R236" i="7" s="1"/>
  <c r="Z211" i="7"/>
  <c r="AD256" i="7"/>
  <c r="L256" i="7"/>
  <c r="R256" i="7" s="1"/>
  <c r="M217" i="7"/>
  <c r="S217" i="7" s="1"/>
  <c r="AE217" i="7"/>
  <c r="AE115" i="7"/>
  <c r="M115" i="7"/>
  <c r="S115" i="7" s="1"/>
  <c r="M158" i="7"/>
  <c r="S158" i="7" s="1"/>
  <c r="AE158" i="7"/>
  <c r="L205" i="7"/>
  <c r="R205" i="7" s="1"/>
  <c r="AD205" i="7"/>
  <c r="AG155" i="7"/>
  <c r="O155" i="7"/>
  <c r="U155" i="7" s="1"/>
  <c r="M340" i="7"/>
  <c r="S340" i="7" s="1"/>
  <c r="AE340" i="7"/>
  <c r="AF173" i="7"/>
  <c r="N173" i="7"/>
  <c r="T173" i="7" s="1"/>
  <c r="AG368" i="7"/>
  <c r="O368" i="7"/>
  <c r="U368" i="7" s="1"/>
  <c r="Z331" i="7"/>
  <c r="M331" i="7"/>
  <c r="S331" i="7" s="1"/>
  <c r="AE331" i="7"/>
  <c r="AD238" i="7"/>
  <c r="L238" i="7"/>
  <c r="R238" i="7" s="1"/>
  <c r="AA187" i="7"/>
  <c r="AF187" i="7"/>
  <c r="N187" i="7"/>
  <c r="T187" i="7" s="1"/>
  <c r="L60" i="7"/>
  <c r="R60" i="7" s="1"/>
  <c r="AD60" i="7"/>
  <c r="M64" i="7"/>
  <c r="S64" i="7" s="1"/>
  <c r="AE64" i="7"/>
  <c r="AF321" i="7"/>
  <c r="N321" i="7"/>
  <c r="T321" i="7" s="1"/>
  <c r="M133" i="7"/>
  <c r="S133" i="7" s="1"/>
  <c r="AE133" i="7"/>
  <c r="AD94" i="7"/>
  <c r="L94" i="7"/>
  <c r="R94" i="7" s="1"/>
  <c r="AD20" i="7"/>
  <c r="L20" i="7"/>
  <c r="R20" i="7" s="1"/>
  <c r="AD18" i="7"/>
  <c r="L18" i="7"/>
  <c r="R18" i="7" s="1"/>
  <c r="AD44" i="7"/>
  <c r="L44" i="7"/>
  <c r="R44" i="7" s="1"/>
  <c r="AE60" i="7"/>
  <c r="M60" i="7"/>
  <c r="S60" i="7" s="1"/>
  <c r="AD79" i="7"/>
  <c r="L79" i="7"/>
  <c r="R79" i="7" s="1"/>
  <c r="AD98" i="7"/>
  <c r="L98" i="7"/>
  <c r="R98" i="7" s="1"/>
  <c r="L267" i="7"/>
  <c r="R267" i="7" s="1"/>
  <c r="AD267" i="7"/>
  <c r="M230" i="7"/>
  <c r="S230" i="7" s="1"/>
  <c r="AE230" i="7"/>
  <c r="AE234" i="7"/>
  <c r="M234" i="7"/>
  <c r="S234" i="7" s="1"/>
  <c r="L250" i="7"/>
  <c r="R250" i="7" s="1"/>
  <c r="AD250" i="7"/>
  <c r="Y21" i="7"/>
  <c r="AD21" i="7"/>
  <c r="L21" i="7"/>
  <c r="R21" i="7" s="1"/>
  <c r="AE148" i="7"/>
  <c r="M148" i="7"/>
  <c r="S148" i="7" s="1"/>
  <c r="AF129" i="7"/>
  <c r="N129" i="7"/>
  <c r="T129" i="7" s="1"/>
  <c r="AD27" i="7"/>
  <c r="L27" i="7"/>
  <c r="R27" i="7" s="1"/>
  <c r="AD248" i="7"/>
  <c r="L248" i="7"/>
  <c r="R248" i="7" s="1"/>
  <c r="M306" i="7"/>
  <c r="S306" i="7" s="1"/>
  <c r="AE306" i="7"/>
  <c r="O305" i="7"/>
  <c r="U305" i="7" s="1"/>
  <c r="AG305" i="7"/>
  <c r="M343" i="7"/>
  <c r="S343" i="7" s="1"/>
  <c r="AE343" i="7"/>
  <c r="AG364" i="7"/>
  <c r="O364" i="7"/>
  <c r="U364" i="7" s="1"/>
  <c r="Z309" i="7"/>
  <c r="AA309" i="7" s="1"/>
  <c r="M309" i="7"/>
  <c r="S309" i="7" s="1"/>
  <c r="AE309" i="7"/>
  <c r="M311" i="7"/>
  <c r="S311" i="7" s="1"/>
  <c r="AE311" i="7"/>
  <c r="AD91" i="7"/>
  <c r="L91" i="7"/>
  <c r="R91" i="7" s="1"/>
  <c r="L64" i="7"/>
  <c r="R64" i="7" s="1"/>
  <c r="AD64" i="7"/>
  <c r="AE283" i="7"/>
  <c r="M283" i="7"/>
  <c r="S283" i="7" s="1"/>
  <c r="N359" i="7"/>
  <c r="T359" i="7" s="1"/>
  <c r="AF359" i="7"/>
  <c r="L32" i="7"/>
  <c r="R32" i="7" s="1"/>
  <c r="AD32" i="7"/>
  <c r="Z132" i="7"/>
  <c r="AE132" i="7"/>
  <c r="M132" i="7"/>
  <c r="S132" i="7" s="1"/>
  <c r="AD45" i="7"/>
  <c r="L45" i="7"/>
  <c r="R45" i="7" s="1"/>
  <c r="AD80" i="7"/>
  <c r="L80" i="7"/>
  <c r="R80" i="7" s="1"/>
  <c r="AD257" i="7"/>
  <c r="L257" i="7"/>
  <c r="R257" i="7" s="1"/>
  <c r="M233" i="7"/>
  <c r="S233" i="7" s="1"/>
  <c r="AE233" i="7"/>
  <c r="AE219" i="7"/>
  <c r="M219" i="7"/>
  <c r="S219" i="7" s="1"/>
  <c r="Y221" i="7"/>
  <c r="Z221" i="7" s="1"/>
  <c r="L221" i="7"/>
  <c r="R221" i="7" s="1"/>
  <c r="AD221" i="7"/>
  <c r="AD25" i="7"/>
  <c r="L25" i="7"/>
  <c r="R25" i="7" s="1"/>
  <c r="N141" i="7"/>
  <c r="T141" i="7" s="1"/>
  <c r="AF141" i="7"/>
  <c r="M117" i="7"/>
  <c r="S117" i="7" s="1"/>
  <c r="AE117" i="7"/>
  <c r="M128" i="7"/>
  <c r="S128" i="7" s="1"/>
  <c r="AE128" i="7"/>
  <c r="Y253" i="7"/>
  <c r="L253" i="7"/>
  <c r="R253" i="7" s="1"/>
  <c r="AD253" i="7"/>
  <c r="M319" i="7"/>
  <c r="S319" i="7" s="1"/>
  <c r="AE319" i="7"/>
  <c r="M304" i="7"/>
  <c r="S304" i="7" s="1"/>
  <c r="AE304" i="7"/>
  <c r="M317" i="7"/>
  <c r="S317" i="7" s="1"/>
  <c r="AE317" i="7"/>
  <c r="AG367" i="7"/>
  <c r="O367" i="7"/>
  <c r="U367" i="7" s="1"/>
  <c r="AF323" i="7"/>
  <c r="N323" i="7"/>
  <c r="T323" i="7" s="1"/>
  <c r="Y67" i="7"/>
  <c r="AD67" i="7"/>
  <c r="L67" i="7"/>
  <c r="R67" i="7" s="1"/>
  <c r="AF313" i="7"/>
  <c r="N313" i="7"/>
  <c r="T313" i="7" s="1"/>
  <c r="L283" i="7"/>
  <c r="R283" i="7" s="1"/>
  <c r="AD283" i="7"/>
  <c r="O357" i="7"/>
  <c r="U357" i="7" s="1"/>
  <c r="AG357" i="7"/>
  <c r="M120" i="7"/>
  <c r="S120" i="7" s="1"/>
  <c r="AE120" i="7"/>
  <c r="L206" i="7"/>
  <c r="R206" i="7" s="1"/>
  <c r="AD206" i="7"/>
  <c r="AD242" i="7"/>
  <c r="L242" i="7"/>
  <c r="R242" i="7" s="1"/>
  <c r="L28" i="7"/>
  <c r="R28" i="7" s="1"/>
  <c r="AD28" i="7"/>
  <c r="AE61" i="7"/>
  <c r="M61" i="7"/>
  <c r="S61" i="7" s="1"/>
  <c r="AE99" i="7"/>
  <c r="M99" i="7"/>
  <c r="S99" i="7" s="1"/>
  <c r="AD30" i="7"/>
  <c r="L30" i="7"/>
  <c r="R30" i="7" s="1"/>
  <c r="AD46" i="7"/>
  <c r="L46" i="7"/>
  <c r="R46" i="7" s="1"/>
  <c r="M63" i="7"/>
  <c r="S63" i="7" s="1"/>
  <c r="AE63" i="7"/>
  <c r="AD82" i="7"/>
  <c r="L82" i="7"/>
  <c r="R82" i="7" s="1"/>
  <c r="Y279" i="7"/>
  <c r="L251" i="7"/>
  <c r="R251" i="7" s="1"/>
  <c r="AD251" i="7"/>
  <c r="AD228" i="7"/>
  <c r="L228" i="7"/>
  <c r="R228" i="7" s="1"/>
  <c r="AE215" i="7"/>
  <c r="M215" i="7"/>
  <c r="S215" i="7" s="1"/>
  <c r="Z244" i="7"/>
  <c r="AA244" i="7" s="1"/>
  <c r="AE244" i="7"/>
  <c r="M244" i="7"/>
  <c r="S244" i="7" s="1"/>
  <c r="AD23" i="7"/>
  <c r="L23" i="7"/>
  <c r="R23" i="7" s="1"/>
  <c r="M154" i="7"/>
  <c r="S154" i="7" s="1"/>
  <c r="AE154" i="7"/>
  <c r="Y222" i="7"/>
  <c r="L222" i="7"/>
  <c r="R222" i="7" s="1"/>
  <c r="AD222" i="7"/>
  <c r="N120" i="7"/>
  <c r="T120" i="7" s="1"/>
  <c r="AF120" i="7"/>
  <c r="Z147" i="7"/>
  <c r="M147" i="7"/>
  <c r="S147" i="7" s="1"/>
  <c r="AE147" i="7"/>
  <c r="M326" i="7"/>
  <c r="S326" i="7" s="1"/>
  <c r="AE326" i="7"/>
  <c r="M330" i="7"/>
  <c r="S330" i="7" s="1"/>
  <c r="AE330" i="7"/>
  <c r="Z325" i="7"/>
  <c r="AA325" i="7" s="1"/>
  <c r="M325" i="7"/>
  <c r="S325" i="7" s="1"/>
  <c r="AE325" i="7"/>
  <c r="AG371" i="7"/>
  <c r="O371" i="7"/>
  <c r="U371" i="7" s="1"/>
  <c r="N151" i="7"/>
  <c r="T151" i="7" s="1"/>
  <c r="AF151" i="7"/>
  <c r="AD278" i="7"/>
  <c r="L278" i="7"/>
  <c r="R278" i="7" s="1"/>
  <c r="AD230" i="7"/>
  <c r="L230" i="7"/>
  <c r="R230" i="7" s="1"/>
  <c r="L219" i="7"/>
  <c r="R219" i="7" s="1"/>
  <c r="AD219" i="7"/>
  <c r="AF327" i="7"/>
  <c r="N327" i="7"/>
  <c r="T327" i="7" s="1"/>
  <c r="AA323" i="7"/>
  <c r="Y281" i="7"/>
  <c r="Y27" i="7"/>
  <c r="Z27" i="7" s="1"/>
  <c r="Z344" i="7"/>
  <c r="AA175" i="7"/>
  <c r="AA311" i="7"/>
  <c r="Z339" i="7"/>
  <c r="AA339" i="7" s="1"/>
  <c r="Z312" i="7"/>
  <c r="O20" i="5"/>
  <c r="AA361" i="7"/>
  <c r="AA356" i="7"/>
  <c r="Z156" i="7"/>
  <c r="O24" i="5"/>
  <c r="AA46" i="6"/>
  <c r="T40" i="6"/>
  <c r="S45" i="6"/>
  <c r="S41" i="6"/>
  <c r="S44" i="6"/>
  <c r="S43" i="6"/>
  <c r="O32" i="5"/>
  <c r="I28" i="5"/>
  <c r="N28" i="5"/>
  <c r="O25" i="5"/>
  <c r="O31" i="5"/>
  <c r="O19" i="5"/>
  <c r="O26" i="5"/>
  <c r="N27" i="5"/>
  <c r="I27" i="5"/>
  <c r="O30" i="5"/>
  <c r="N23" i="5"/>
  <c r="I23" i="5"/>
  <c r="O29" i="5"/>
  <c r="AA366" i="7"/>
  <c r="AA359" i="7"/>
  <c r="AA370" i="7"/>
  <c r="AA358" i="7"/>
  <c r="AA363" i="7"/>
  <c r="Z65" i="7"/>
  <c r="Y285" i="7"/>
  <c r="Z217" i="7"/>
  <c r="Y231" i="7"/>
  <c r="Y258" i="7"/>
  <c r="Z335" i="7"/>
  <c r="Y277" i="7"/>
  <c r="Z277" i="7" s="1"/>
  <c r="Z343" i="7"/>
  <c r="Y263" i="7"/>
  <c r="Z317" i="7"/>
  <c r="AA173" i="7"/>
  <c r="AA185" i="7"/>
  <c r="AA177" i="7"/>
  <c r="AA334" i="7"/>
  <c r="Z337" i="7"/>
  <c r="Z318" i="7"/>
  <c r="Z303" i="7"/>
  <c r="Z316" i="7"/>
  <c r="Z320" i="7"/>
  <c r="AA344" i="7"/>
  <c r="Z329" i="7"/>
  <c r="Z307" i="7"/>
  <c r="AA331" i="7"/>
  <c r="Z332" i="7"/>
  <c r="Z310" i="7"/>
  <c r="Z315" i="7"/>
  <c r="Z299" i="7"/>
  <c r="Z330" i="7"/>
  <c r="Z341" i="7"/>
  <c r="AA300" i="7"/>
  <c r="Z319" i="7"/>
  <c r="Z326" i="7"/>
  <c r="AA322" i="7"/>
  <c r="Z314" i="7"/>
  <c r="Z336" i="7"/>
  <c r="Z340" i="7"/>
  <c r="AA321" i="7"/>
  <c r="Z328" i="7"/>
  <c r="Z304" i="7"/>
  <c r="Z306" i="7"/>
  <c r="Z308" i="7"/>
  <c r="Z324" i="7"/>
  <c r="Z302" i="7"/>
  <c r="Z333" i="7"/>
  <c r="AA132" i="7"/>
  <c r="AA120" i="7"/>
  <c r="Y227" i="7"/>
  <c r="Z88" i="7"/>
  <c r="Y62" i="7"/>
  <c r="Y89" i="7"/>
  <c r="Y264" i="7"/>
  <c r="Y250" i="7"/>
  <c r="Y252" i="7"/>
  <c r="Y282" i="7"/>
  <c r="Z248" i="7"/>
  <c r="Y205" i="7"/>
  <c r="Y266" i="7"/>
  <c r="Z138" i="7"/>
  <c r="Z122" i="7"/>
  <c r="Z126" i="7"/>
  <c r="Z136" i="7"/>
  <c r="Y209" i="7"/>
  <c r="Z117" i="7"/>
  <c r="Z140" i="7"/>
  <c r="Z128" i="7"/>
  <c r="Z143" i="7"/>
  <c r="Z127" i="7"/>
  <c r="Z158" i="7"/>
  <c r="AA114" i="7"/>
  <c r="Z131" i="7"/>
  <c r="AA146" i="7"/>
  <c r="Z142" i="7"/>
  <c r="Z119" i="7"/>
  <c r="AA116" i="7"/>
  <c r="Z159" i="7"/>
  <c r="AA124" i="7"/>
  <c r="Z135" i="7"/>
  <c r="Z152" i="7"/>
  <c r="Z148" i="7"/>
  <c r="AA157" i="7"/>
  <c r="Z137" i="7"/>
  <c r="Z121" i="7"/>
  <c r="Z145" i="7"/>
  <c r="Z125" i="7"/>
  <c r="AA130" i="7"/>
  <c r="Z154" i="7"/>
  <c r="Z139" i="7"/>
  <c r="AA129" i="7"/>
  <c r="AA149" i="7"/>
  <c r="AA118" i="7"/>
  <c r="Z150" i="7"/>
  <c r="Z144" i="7"/>
  <c r="Z115" i="7"/>
  <c r="AA141" i="7"/>
  <c r="Z133" i="7"/>
  <c r="Y25" i="7"/>
  <c r="Y256" i="7"/>
  <c r="Y239" i="7"/>
  <c r="Y100" i="7"/>
  <c r="Y235" i="7"/>
  <c r="Y23" i="7"/>
  <c r="Z238" i="7"/>
  <c r="Y18" i="7"/>
  <c r="Y20" i="7"/>
  <c r="Z233" i="7"/>
  <c r="Y204" i="7"/>
  <c r="Y271" i="7"/>
  <c r="Z254" i="7"/>
  <c r="Y232" i="7"/>
  <c r="Y240" i="7"/>
  <c r="Y236" i="7"/>
  <c r="Y218" i="7"/>
  <c r="Y202" i="7"/>
  <c r="Z280" i="7"/>
  <c r="Z284" i="7"/>
  <c r="Y251" i="7"/>
  <c r="Z242" i="7"/>
  <c r="Y241" i="7"/>
  <c r="Z229" i="7"/>
  <c r="Y223" i="7"/>
  <c r="Z213" i="7"/>
  <c r="AA211" i="7"/>
  <c r="Z207" i="7"/>
  <c r="Z273" i="7"/>
  <c r="Z278" i="7"/>
  <c r="Z269" i="7"/>
  <c r="Y243" i="7"/>
  <c r="Z255" i="7"/>
  <c r="Y208" i="7"/>
  <c r="Z216" i="7"/>
  <c r="Z215" i="7"/>
  <c r="Y275" i="7"/>
  <c r="Y245" i="7"/>
  <c r="AA272" i="7"/>
  <c r="Y214" i="7"/>
  <c r="Y257" i="7"/>
  <c r="Y228" i="7"/>
  <c r="Z276" i="7"/>
  <c r="Z283" i="7"/>
  <c r="Y270" i="7"/>
  <c r="Z268" i="7"/>
  <c r="Y249" i="7"/>
  <c r="Z220" i="7"/>
  <c r="Z246" i="7"/>
  <c r="Y226" i="7"/>
  <c r="Y260" i="7"/>
  <c r="Y267" i="7"/>
  <c r="Y237" i="7"/>
  <c r="Z203" i="7"/>
  <c r="AA217" i="7"/>
  <c r="Z261" i="7"/>
  <c r="Z279" i="7"/>
  <c r="Y247" i="7"/>
  <c r="Z230" i="7"/>
  <c r="Y210" i="7"/>
  <c r="Y212" i="7"/>
  <c r="Z234" i="7"/>
  <c r="Z219" i="7"/>
  <c r="Y206" i="7"/>
  <c r="Z99" i="7"/>
  <c r="Y98" i="7"/>
  <c r="Y97" i="7"/>
  <c r="Y96" i="7"/>
  <c r="Z95" i="7"/>
  <c r="Y94" i="7"/>
  <c r="Z93" i="7"/>
  <c r="Y92" i="7"/>
  <c r="Z91" i="7"/>
  <c r="Y90" i="7"/>
  <c r="Z89" i="7"/>
  <c r="Y87" i="7"/>
  <c r="Y86" i="7"/>
  <c r="Y85" i="7"/>
  <c r="Y84" i="7"/>
  <c r="Y83" i="7"/>
  <c r="Y82" i="7"/>
  <c r="Z81" i="7"/>
  <c r="Y80" i="7"/>
  <c r="Y79" i="7"/>
  <c r="Y78" i="7"/>
  <c r="Y77" i="7"/>
  <c r="Y76" i="7"/>
  <c r="Y75" i="7"/>
  <c r="Z74" i="7"/>
  <c r="Y73" i="7"/>
  <c r="Y72" i="7"/>
  <c r="Y71" i="7"/>
  <c r="Y70" i="7"/>
  <c r="Y69" i="7"/>
  <c r="Y68" i="7"/>
  <c r="Z66" i="7"/>
  <c r="AA65" i="7"/>
  <c r="Z64" i="7"/>
  <c r="Z63" i="7"/>
  <c r="Z61" i="7"/>
  <c r="Z60" i="7"/>
  <c r="Z59" i="7"/>
  <c r="Y58" i="7"/>
  <c r="Y57" i="7"/>
  <c r="Y56" i="7"/>
  <c r="Z55" i="7"/>
  <c r="Y54" i="7"/>
  <c r="Y53" i="7"/>
  <c r="Y52" i="7"/>
  <c r="Y51" i="7"/>
  <c r="Y50" i="7"/>
  <c r="Y49" i="7"/>
  <c r="Y48" i="7"/>
  <c r="Z47" i="7"/>
  <c r="Y46" i="7"/>
  <c r="Y45" i="7"/>
  <c r="Y44" i="7"/>
  <c r="Y43" i="7"/>
  <c r="Y42" i="7"/>
  <c r="Y41" i="7"/>
  <c r="Y40" i="7"/>
  <c r="Z39" i="7"/>
  <c r="Y38" i="7"/>
  <c r="Y37" i="7"/>
  <c r="Y36" i="7"/>
  <c r="Y35" i="7"/>
  <c r="Z34" i="7"/>
  <c r="Y33" i="7"/>
  <c r="Y32" i="7"/>
  <c r="Z31" i="7"/>
  <c r="Y30" i="7"/>
  <c r="Y28" i="7"/>
  <c r="Z26" i="7"/>
  <c r="Y19" i="7"/>
  <c r="Y22" i="7"/>
  <c r="Y24" i="7"/>
  <c r="Y17" i="7"/>
  <c r="Z21" i="7"/>
  <c r="AG39" i="6" l="1"/>
  <c r="O39" i="6"/>
  <c r="AG41" i="6"/>
  <c r="O41" i="6"/>
  <c r="AG46" i="6"/>
  <c r="O46" i="6"/>
  <c r="AG44" i="6"/>
  <c r="O44" i="6"/>
  <c r="AG43" i="6"/>
  <c r="O43" i="6"/>
  <c r="AG38" i="6"/>
  <c r="O38" i="6"/>
  <c r="AG42" i="6"/>
  <c r="O42" i="6"/>
  <c r="AE258" i="7"/>
  <c r="M258" i="7"/>
  <c r="S258" i="7" s="1"/>
  <c r="AE43" i="7"/>
  <c r="M43" i="7"/>
  <c r="S43" i="7" s="1"/>
  <c r="O322" i="7"/>
  <c r="U322" i="7" s="1"/>
  <c r="AG322" i="7"/>
  <c r="AE28" i="7"/>
  <c r="M28" i="7"/>
  <c r="S28" i="7" s="1"/>
  <c r="AE44" i="7"/>
  <c r="M44" i="7"/>
  <c r="S44" i="7" s="1"/>
  <c r="AF60" i="7"/>
  <c r="N60" i="7"/>
  <c r="T60" i="7" s="1"/>
  <c r="AE77" i="7"/>
  <c r="M77" i="7"/>
  <c r="S77" i="7" s="1"/>
  <c r="AE94" i="7"/>
  <c r="M94" i="7"/>
  <c r="S94" i="7" s="1"/>
  <c r="AF261" i="7"/>
  <c r="N261" i="7"/>
  <c r="T261" i="7" s="1"/>
  <c r="M214" i="7"/>
  <c r="S214" i="7" s="1"/>
  <c r="AE214" i="7"/>
  <c r="AG211" i="7"/>
  <c r="O211" i="7"/>
  <c r="U211" i="7" s="1"/>
  <c r="AE271" i="7"/>
  <c r="M271" i="7"/>
  <c r="S271" i="7" s="1"/>
  <c r="AF144" i="7"/>
  <c r="N144" i="7"/>
  <c r="T144" i="7" s="1"/>
  <c r="AG124" i="7"/>
  <c r="O124" i="7"/>
  <c r="U124" i="7" s="1"/>
  <c r="AF126" i="7"/>
  <c r="N126" i="7"/>
  <c r="T126" i="7" s="1"/>
  <c r="O120" i="7"/>
  <c r="U120" i="7" s="1"/>
  <c r="AG120" i="7"/>
  <c r="O325" i="7"/>
  <c r="U325" i="7" s="1"/>
  <c r="AG325" i="7"/>
  <c r="N303" i="7"/>
  <c r="T303" i="7" s="1"/>
  <c r="AF303" i="7"/>
  <c r="AF217" i="7"/>
  <c r="N217" i="7"/>
  <c r="T217" i="7" s="1"/>
  <c r="AF244" i="7"/>
  <c r="N244" i="7"/>
  <c r="T244" i="7" s="1"/>
  <c r="M265" i="7"/>
  <c r="S265" i="7" s="1"/>
  <c r="AE265" i="7"/>
  <c r="AE42" i="7"/>
  <c r="M42" i="7"/>
  <c r="S42" i="7" s="1"/>
  <c r="N320" i="7"/>
  <c r="T320" i="7" s="1"/>
  <c r="AF320" i="7"/>
  <c r="AF342" i="7"/>
  <c r="N342" i="7"/>
  <c r="T342" i="7" s="1"/>
  <c r="AA342" i="7"/>
  <c r="AF93" i="7"/>
  <c r="N93" i="7"/>
  <c r="T93" i="7" s="1"/>
  <c r="AF61" i="7"/>
  <c r="N61" i="7"/>
  <c r="T61" i="7" s="1"/>
  <c r="AF95" i="7"/>
  <c r="N95" i="7"/>
  <c r="T95" i="7" s="1"/>
  <c r="AG217" i="7"/>
  <c r="O217" i="7"/>
  <c r="U217" i="7" s="1"/>
  <c r="AF265" i="7"/>
  <c r="N265" i="7"/>
  <c r="T265" i="7" s="1"/>
  <c r="AF213" i="7"/>
  <c r="N213" i="7"/>
  <c r="T213" i="7" s="1"/>
  <c r="AE204" i="7"/>
  <c r="M204" i="7"/>
  <c r="S204" i="7" s="1"/>
  <c r="N150" i="7"/>
  <c r="T150" i="7" s="1"/>
  <c r="AF150" i="7"/>
  <c r="AF159" i="7"/>
  <c r="N159" i="7"/>
  <c r="T159" i="7" s="1"/>
  <c r="N122" i="7"/>
  <c r="T122" i="7" s="1"/>
  <c r="AF122" i="7"/>
  <c r="O132" i="7"/>
  <c r="U132" i="7" s="1"/>
  <c r="AG132" i="7"/>
  <c r="AF326" i="7"/>
  <c r="N326" i="7"/>
  <c r="T326" i="7" s="1"/>
  <c r="N318" i="7"/>
  <c r="T318" i="7" s="1"/>
  <c r="AF318" i="7"/>
  <c r="Z253" i="7"/>
  <c r="AE253" i="7"/>
  <c r="M253" i="7"/>
  <c r="S253" i="7" s="1"/>
  <c r="N331" i="7"/>
  <c r="T331" i="7" s="1"/>
  <c r="AF331" i="7"/>
  <c r="AE232" i="7"/>
  <c r="M232" i="7"/>
  <c r="S232" i="7" s="1"/>
  <c r="Z227" i="7"/>
  <c r="AA227" i="7" s="1"/>
  <c r="AE227" i="7"/>
  <c r="M227" i="7"/>
  <c r="S227" i="7" s="1"/>
  <c r="AE45" i="7"/>
  <c r="M45" i="7"/>
  <c r="S45" i="7" s="1"/>
  <c r="AE78" i="7"/>
  <c r="M78" i="7"/>
  <c r="S78" i="7" s="1"/>
  <c r="AE30" i="7"/>
  <c r="M30" i="7"/>
  <c r="S30" i="7" s="1"/>
  <c r="AE46" i="7"/>
  <c r="M46" i="7"/>
  <c r="S46" i="7" s="1"/>
  <c r="AF63" i="7"/>
  <c r="N63" i="7"/>
  <c r="T63" i="7" s="1"/>
  <c r="M79" i="7"/>
  <c r="S79" i="7" s="1"/>
  <c r="AE79" i="7"/>
  <c r="M96" i="7"/>
  <c r="S96" i="7" s="1"/>
  <c r="AE96" i="7"/>
  <c r="AF203" i="7"/>
  <c r="N203" i="7"/>
  <c r="T203" i="7" s="1"/>
  <c r="AG272" i="7"/>
  <c r="O272" i="7"/>
  <c r="U272" i="7" s="1"/>
  <c r="AE223" i="7"/>
  <c r="M223" i="7"/>
  <c r="S223" i="7" s="1"/>
  <c r="AF233" i="7"/>
  <c r="N233" i="7"/>
  <c r="T233" i="7" s="1"/>
  <c r="O118" i="7"/>
  <c r="U118" i="7" s="1"/>
  <c r="AG118" i="7"/>
  <c r="O116" i="7"/>
  <c r="U116" i="7" s="1"/>
  <c r="AG116" i="7"/>
  <c r="N138" i="7"/>
  <c r="T138" i="7" s="1"/>
  <c r="AF138" i="7"/>
  <c r="N333" i="7"/>
  <c r="T333" i="7" s="1"/>
  <c r="AF333" i="7"/>
  <c r="N319" i="7"/>
  <c r="T319" i="7" s="1"/>
  <c r="AF319" i="7"/>
  <c r="AF337" i="7"/>
  <c r="N337" i="7"/>
  <c r="T337" i="7" s="1"/>
  <c r="Z285" i="7"/>
  <c r="AA285" i="7" s="1"/>
  <c r="AE285" i="7"/>
  <c r="M285" i="7"/>
  <c r="S285" i="7" s="1"/>
  <c r="N156" i="7"/>
  <c r="T156" i="7" s="1"/>
  <c r="AF156" i="7"/>
  <c r="AE65" i="7"/>
  <c r="M65" i="7"/>
  <c r="S65" i="7" s="1"/>
  <c r="N152" i="7"/>
  <c r="T152" i="7" s="1"/>
  <c r="AF152" i="7"/>
  <c r="AE76" i="7"/>
  <c r="M76" i="7"/>
  <c r="S76" i="7" s="1"/>
  <c r="AE245" i="7"/>
  <c r="M245" i="7"/>
  <c r="S245" i="7" s="1"/>
  <c r="AF229" i="7"/>
  <c r="N229" i="7"/>
  <c r="T229" i="7" s="1"/>
  <c r="AE20" i="7"/>
  <c r="M20" i="7"/>
  <c r="S20" i="7" s="1"/>
  <c r="O149" i="7"/>
  <c r="U149" i="7" s="1"/>
  <c r="AG149" i="7"/>
  <c r="N119" i="7"/>
  <c r="T119" i="7" s="1"/>
  <c r="AF119" i="7"/>
  <c r="AA259" i="7"/>
  <c r="AF259" i="7"/>
  <c r="N259" i="7"/>
  <c r="T259" i="7" s="1"/>
  <c r="N302" i="7"/>
  <c r="T302" i="7" s="1"/>
  <c r="AF302" i="7"/>
  <c r="O300" i="7"/>
  <c r="U300" i="7" s="1"/>
  <c r="AG300" i="7"/>
  <c r="O334" i="7"/>
  <c r="U334" i="7" s="1"/>
  <c r="AG334" i="7"/>
  <c r="AF65" i="7"/>
  <c r="N65" i="7"/>
  <c r="T65" i="7" s="1"/>
  <c r="AG356" i="7"/>
  <c r="O356" i="7"/>
  <c r="U356" i="7" s="1"/>
  <c r="AE254" i="7"/>
  <c r="M254" i="7"/>
  <c r="S254" i="7" s="1"/>
  <c r="N273" i="7"/>
  <c r="T273" i="7" s="1"/>
  <c r="AF273" i="7"/>
  <c r="AF207" i="7"/>
  <c r="N207" i="7"/>
  <c r="T207" i="7" s="1"/>
  <c r="AF338" i="7"/>
  <c r="N338" i="7"/>
  <c r="T338" i="7" s="1"/>
  <c r="M80" i="7"/>
  <c r="S80" i="7" s="1"/>
  <c r="AE80" i="7"/>
  <c r="AG65" i="7"/>
  <c r="O65" i="7"/>
  <c r="U65" i="7" s="1"/>
  <c r="AE98" i="7"/>
  <c r="M98" i="7"/>
  <c r="S98" i="7" s="1"/>
  <c r="M267" i="7"/>
  <c r="S267" i="7" s="1"/>
  <c r="AE267" i="7"/>
  <c r="AE275" i="7"/>
  <c r="M275" i="7"/>
  <c r="S275" i="7" s="1"/>
  <c r="AE241" i="7"/>
  <c r="M241" i="7"/>
  <c r="S241" i="7" s="1"/>
  <c r="AA221" i="7"/>
  <c r="AF221" i="7"/>
  <c r="N221" i="7"/>
  <c r="T221" i="7" s="1"/>
  <c r="AG129" i="7"/>
  <c r="O129" i="7"/>
  <c r="U129" i="7" s="1"/>
  <c r="AF142" i="7"/>
  <c r="N142" i="7"/>
  <c r="T142" i="7" s="1"/>
  <c r="AE266" i="7"/>
  <c r="M266" i="7"/>
  <c r="S266" i="7" s="1"/>
  <c r="AF324" i="7"/>
  <c r="N324" i="7"/>
  <c r="T324" i="7" s="1"/>
  <c r="AF341" i="7"/>
  <c r="N341" i="7"/>
  <c r="T341" i="7" s="1"/>
  <c r="O177" i="7"/>
  <c r="U177" i="7" s="1"/>
  <c r="AG177" i="7"/>
  <c r="AG363" i="7"/>
  <c r="O363" i="7"/>
  <c r="U363" i="7" s="1"/>
  <c r="O361" i="7"/>
  <c r="U361" i="7" s="1"/>
  <c r="AG361" i="7"/>
  <c r="AA147" i="7"/>
  <c r="N147" i="7"/>
  <c r="T147" i="7" s="1"/>
  <c r="AF147" i="7"/>
  <c r="M67" i="7"/>
  <c r="S67" i="7" s="1"/>
  <c r="AE67" i="7"/>
  <c r="Z67" i="7"/>
  <c r="AF211" i="7"/>
  <c r="N211" i="7"/>
  <c r="T211" i="7" s="1"/>
  <c r="N224" i="7"/>
  <c r="T224" i="7" s="1"/>
  <c r="AF224" i="7"/>
  <c r="N254" i="7"/>
  <c r="T254" i="7" s="1"/>
  <c r="AF254" i="7"/>
  <c r="AE97" i="7"/>
  <c r="M97" i="7"/>
  <c r="S97" i="7" s="1"/>
  <c r="AE48" i="7"/>
  <c r="M48" i="7"/>
  <c r="S48" i="7" s="1"/>
  <c r="AE33" i="7"/>
  <c r="M33" i="7"/>
  <c r="S33" i="7" s="1"/>
  <c r="N66" i="7"/>
  <c r="T66" i="7" s="1"/>
  <c r="AF66" i="7"/>
  <c r="N99" i="7"/>
  <c r="T99" i="7" s="1"/>
  <c r="AF99" i="7"/>
  <c r="AE260" i="7"/>
  <c r="M260" i="7"/>
  <c r="S260" i="7" s="1"/>
  <c r="N242" i="7"/>
  <c r="T242" i="7" s="1"/>
  <c r="AF242" i="7"/>
  <c r="AE18" i="7"/>
  <c r="M18" i="7"/>
  <c r="S18" i="7" s="1"/>
  <c r="N139" i="7"/>
  <c r="T139" i="7" s="1"/>
  <c r="AF139" i="7"/>
  <c r="O146" i="7"/>
  <c r="U146" i="7" s="1"/>
  <c r="AG146" i="7"/>
  <c r="AE205" i="7"/>
  <c r="M205" i="7"/>
  <c r="S205" i="7" s="1"/>
  <c r="AF308" i="7"/>
  <c r="N308" i="7"/>
  <c r="T308" i="7" s="1"/>
  <c r="N330" i="7"/>
  <c r="T330" i="7" s="1"/>
  <c r="AF330" i="7"/>
  <c r="AG185" i="7"/>
  <c r="O185" i="7"/>
  <c r="U185" i="7" s="1"/>
  <c r="AG358" i="7"/>
  <c r="O358" i="7"/>
  <c r="U358" i="7" s="1"/>
  <c r="M229" i="7"/>
  <c r="S229" i="7" s="1"/>
  <c r="AE229" i="7"/>
  <c r="AE26" i="7"/>
  <c r="M26" i="7"/>
  <c r="S26" i="7" s="1"/>
  <c r="AE75" i="7"/>
  <c r="M75" i="7"/>
  <c r="S75" i="7" s="1"/>
  <c r="N316" i="7"/>
  <c r="T316" i="7" s="1"/>
  <c r="AF316" i="7"/>
  <c r="M32" i="7"/>
  <c r="S32" i="7" s="1"/>
  <c r="AE32" i="7"/>
  <c r="AF81" i="7"/>
  <c r="N81" i="7"/>
  <c r="T81" i="7" s="1"/>
  <c r="AE49" i="7"/>
  <c r="M49" i="7"/>
  <c r="S49" i="7" s="1"/>
  <c r="AE82" i="7"/>
  <c r="M82" i="7"/>
  <c r="S82" i="7" s="1"/>
  <c r="AF215" i="7"/>
  <c r="N215" i="7"/>
  <c r="T215" i="7" s="1"/>
  <c r="AF34" i="7"/>
  <c r="N34" i="7"/>
  <c r="T34" i="7" s="1"/>
  <c r="AE50" i="7"/>
  <c r="M50" i="7"/>
  <c r="S50" i="7" s="1"/>
  <c r="AE83" i="7"/>
  <c r="M83" i="7"/>
  <c r="S83" i="7" s="1"/>
  <c r="M206" i="7"/>
  <c r="S206" i="7" s="1"/>
  <c r="AE206" i="7"/>
  <c r="AE226" i="7"/>
  <c r="M226" i="7"/>
  <c r="S226" i="7" s="1"/>
  <c r="AE251" i="7"/>
  <c r="M251" i="7"/>
  <c r="S251" i="7" s="1"/>
  <c r="N238" i="7"/>
  <c r="T238" i="7" s="1"/>
  <c r="AF238" i="7"/>
  <c r="N154" i="7"/>
  <c r="T154" i="7" s="1"/>
  <c r="AF154" i="7"/>
  <c r="N131" i="7"/>
  <c r="T131" i="7" s="1"/>
  <c r="AF131" i="7"/>
  <c r="AF248" i="7"/>
  <c r="N248" i="7"/>
  <c r="T248" i="7" s="1"/>
  <c r="AF306" i="7"/>
  <c r="N306" i="7"/>
  <c r="T306" i="7" s="1"/>
  <c r="N299" i="7"/>
  <c r="T299" i="7" s="1"/>
  <c r="AF299" i="7"/>
  <c r="AG173" i="7"/>
  <c r="O173" i="7"/>
  <c r="U173" i="7" s="1"/>
  <c r="AG370" i="7"/>
  <c r="O370" i="7"/>
  <c r="U370" i="7" s="1"/>
  <c r="AE274" i="7"/>
  <c r="M274" i="7"/>
  <c r="S274" i="7" s="1"/>
  <c r="Z274" i="7"/>
  <c r="AE88" i="7"/>
  <c r="M88" i="7"/>
  <c r="S88" i="7" s="1"/>
  <c r="AG141" i="7"/>
  <c r="O141" i="7"/>
  <c r="U141" i="7" s="1"/>
  <c r="AF59" i="7"/>
  <c r="N59" i="7"/>
  <c r="T59" i="7" s="1"/>
  <c r="AE68" i="7"/>
  <c r="M68" i="7"/>
  <c r="S68" i="7" s="1"/>
  <c r="AF246" i="7"/>
  <c r="N246" i="7"/>
  <c r="T246" i="7" s="1"/>
  <c r="AF216" i="7"/>
  <c r="N216" i="7"/>
  <c r="T216" i="7" s="1"/>
  <c r="Z23" i="7"/>
  <c r="AA23" i="7" s="1"/>
  <c r="AE23" i="7"/>
  <c r="M23" i="7"/>
  <c r="S23" i="7" s="1"/>
  <c r="O130" i="7"/>
  <c r="U130" i="7" s="1"/>
  <c r="AG130" i="7"/>
  <c r="O114" i="7"/>
  <c r="U114" i="7" s="1"/>
  <c r="AG114" i="7"/>
  <c r="Z282" i="7"/>
  <c r="AE282" i="7"/>
  <c r="M282" i="7"/>
  <c r="S282" i="7" s="1"/>
  <c r="O309" i="7"/>
  <c r="U309" i="7" s="1"/>
  <c r="AG309" i="7"/>
  <c r="N315" i="7"/>
  <c r="T315" i="7" s="1"/>
  <c r="AF315" i="7"/>
  <c r="O339" i="7"/>
  <c r="U339" i="7" s="1"/>
  <c r="AG339" i="7"/>
  <c r="O359" i="7"/>
  <c r="U359" i="7" s="1"/>
  <c r="AG359" i="7"/>
  <c r="AA312" i="7"/>
  <c r="N312" i="7"/>
  <c r="T312" i="7" s="1"/>
  <c r="AF312" i="7"/>
  <c r="AE279" i="7"/>
  <c r="M279" i="7"/>
  <c r="S279" i="7" s="1"/>
  <c r="M261" i="7"/>
  <c r="S261" i="7" s="1"/>
  <c r="AE261" i="7"/>
  <c r="N272" i="7"/>
  <c r="T272" i="7" s="1"/>
  <c r="AF272" i="7"/>
  <c r="AE209" i="7"/>
  <c r="M209" i="7"/>
  <c r="S209" i="7" s="1"/>
  <c r="N135" i="7"/>
  <c r="T135" i="7" s="1"/>
  <c r="AF135" i="7"/>
  <c r="M237" i="7"/>
  <c r="S237" i="7" s="1"/>
  <c r="AE237" i="7"/>
  <c r="M35" i="7"/>
  <c r="S35" i="7" s="1"/>
  <c r="AE35" i="7"/>
  <c r="AE52" i="7"/>
  <c r="M52" i="7"/>
  <c r="S52" i="7" s="1"/>
  <c r="AE69" i="7"/>
  <c r="M69" i="7"/>
  <c r="S69" i="7" s="1"/>
  <c r="AE85" i="7"/>
  <c r="M85" i="7"/>
  <c r="S85" i="7" s="1"/>
  <c r="AF234" i="7"/>
  <c r="N234" i="7"/>
  <c r="T234" i="7" s="1"/>
  <c r="AF220" i="7"/>
  <c r="N220" i="7"/>
  <c r="T220" i="7" s="1"/>
  <c r="AE208" i="7"/>
  <c r="M208" i="7"/>
  <c r="S208" i="7" s="1"/>
  <c r="AF284" i="7"/>
  <c r="N284" i="7"/>
  <c r="T284" i="7" s="1"/>
  <c r="AE235" i="7"/>
  <c r="M235" i="7"/>
  <c r="S235" i="7" s="1"/>
  <c r="N125" i="7"/>
  <c r="T125" i="7" s="1"/>
  <c r="AF125" i="7"/>
  <c r="AF158" i="7"/>
  <c r="N158" i="7"/>
  <c r="T158" i="7" s="1"/>
  <c r="AE252" i="7"/>
  <c r="M252" i="7"/>
  <c r="S252" i="7" s="1"/>
  <c r="AA338" i="7"/>
  <c r="AF310" i="7"/>
  <c r="N310" i="7"/>
  <c r="T310" i="7" s="1"/>
  <c r="N317" i="7"/>
  <c r="T317" i="7" s="1"/>
  <c r="AF317" i="7"/>
  <c r="AG366" i="7"/>
  <c r="O366" i="7"/>
  <c r="U366" i="7" s="1"/>
  <c r="AF339" i="7"/>
  <c r="N339" i="7"/>
  <c r="T339" i="7" s="1"/>
  <c r="AF309" i="7"/>
  <c r="N309" i="7"/>
  <c r="T309" i="7" s="1"/>
  <c r="AE224" i="7"/>
  <c r="M224" i="7"/>
  <c r="S224" i="7" s="1"/>
  <c r="Z29" i="7"/>
  <c r="AE29" i="7"/>
  <c r="M29" i="7"/>
  <c r="S29" i="7" s="1"/>
  <c r="AE92" i="7"/>
  <c r="M92" i="7"/>
  <c r="S92" i="7" s="1"/>
  <c r="AF27" i="7"/>
  <c r="N27" i="7"/>
  <c r="T27" i="7" s="1"/>
  <c r="Z231" i="7"/>
  <c r="AA231" i="7" s="1"/>
  <c r="AE231" i="7"/>
  <c r="M231" i="7"/>
  <c r="S231" i="7" s="1"/>
  <c r="AF47" i="7"/>
  <c r="N47" i="7"/>
  <c r="T47" i="7" s="1"/>
  <c r="AE51" i="7"/>
  <c r="M51" i="7"/>
  <c r="S51" i="7" s="1"/>
  <c r="AF21" i="7"/>
  <c r="N21" i="7"/>
  <c r="T21" i="7" s="1"/>
  <c r="AE53" i="7"/>
  <c r="M53" i="7"/>
  <c r="S53" i="7" s="1"/>
  <c r="AE86" i="7"/>
  <c r="M86" i="7"/>
  <c r="S86" i="7" s="1"/>
  <c r="AE249" i="7"/>
  <c r="M249" i="7"/>
  <c r="S249" i="7" s="1"/>
  <c r="AG244" i="7"/>
  <c r="O244" i="7"/>
  <c r="U244" i="7" s="1"/>
  <c r="AF280" i="7"/>
  <c r="N280" i="7"/>
  <c r="T280" i="7" s="1"/>
  <c r="AE100" i="7"/>
  <c r="M100" i="7"/>
  <c r="S100" i="7" s="1"/>
  <c r="AF145" i="7"/>
  <c r="N145" i="7"/>
  <c r="T145" i="7" s="1"/>
  <c r="AF127" i="7"/>
  <c r="N127" i="7"/>
  <c r="T127" i="7" s="1"/>
  <c r="Z250" i="7"/>
  <c r="AE250" i="7"/>
  <c r="M250" i="7"/>
  <c r="S250" i="7" s="1"/>
  <c r="N304" i="7"/>
  <c r="T304" i="7" s="1"/>
  <c r="AF304" i="7"/>
  <c r="N332" i="7"/>
  <c r="T332" i="7" s="1"/>
  <c r="AF332" i="7"/>
  <c r="AE263" i="7"/>
  <c r="M263" i="7"/>
  <c r="S263" i="7" s="1"/>
  <c r="O311" i="7"/>
  <c r="U311" i="7" s="1"/>
  <c r="AG311" i="7"/>
  <c r="Z222" i="7"/>
  <c r="AE222" i="7"/>
  <c r="M222" i="7"/>
  <c r="S222" i="7" s="1"/>
  <c r="AF132" i="7"/>
  <c r="N132" i="7"/>
  <c r="T132" i="7" s="1"/>
  <c r="O153" i="7"/>
  <c r="U153" i="7" s="1"/>
  <c r="AG153" i="7"/>
  <c r="AG123" i="7"/>
  <c r="O123" i="7"/>
  <c r="U123" i="7" s="1"/>
  <c r="AF277" i="7"/>
  <c r="N277" i="7"/>
  <c r="T277" i="7" s="1"/>
  <c r="N136" i="7"/>
  <c r="T136" i="7" s="1"/>
  <c r="AF136" i="7"/>
  <c r="AF219" i="7"/>
  <c r="N219" i="7"/>
  <c r="T219" i="7" s="1"/>
  <c r="AE37" i="7"/>
  <c r="M37" i="7"/>
  <c r="S37" i="7" s="1"/>
  <c r="M70" i="7"/>
  <c r="S70" i="7" s="1"/>
  <c r="AE70" i="7"/>
  <c r="AE212" i="7"/>
  <c r="M212" i="7"/>
  <c r="S212" i="7" s="1"/>
  <c r="AE17" i="7"/>
  <c r="M17" i="7"/>
  <c r="S17" i="7" s="1"/>
  <c r="M38" i="7"/>
  <c r="S38" i="7" s="1"/>
  <c r="AE38" i="7"/>
  <c r="AE54" i="7"/>
  <c r="M54" i="7"/>
  <c r="S54" i="7" s="1"/>
  <c r="AE71" i="7"/>
  <c r="M71" i="7"/>
  <c r="S71" i="7" s="1"/>
  <c r="AE87" i="7"/>
  <c r="M87" i="7"/>
  <c r="S87" i="7" s="1"/>
  <c r="AE210" i="7"/>
  <c r="M210" i="7"/>
  <c r="S210" i="7" s="1"/>
  <c r="AF268" i="7"/>
  <c r="N268" i="7"/>
  <c r="T268" i="7" s="1"/>
  <c r="N255" i="7"/>
  <c r="T255" i="7" s="1"/>
  <c r="AF255" i="7"/>
  <c r="M202" i="7"/>
  <c r="S202" i="7" s="1"/>
  <c r="AE202" i="7"/>
  <c r="M239" i="7"/>
  <c r="S239" i="7" s="1"/>
  <c r="AE239" i="7"/>
  <c r="N121" i="7"/>
  <c r="T121" i="7" s="1"/>
  <c r="AF121" i="7"/>
  <c r="AF143" i="7"/>
  <c r="N143" i="7"/>
  <c r="T143" i="7" s="1"/>
  <c r="Z264" i="7"/>
  <c r="AE264" i="7"/>
  <c r="M264" i="7"/>
  <c r="S264" i="7" s="1"/>
  <c r="N328" i="7"/>
  <c r="T328" i="7" s="1"/>
  <c r="AF328" i="7"/>
  <c r="O331" i="7"/>
  <c r="U331" i="7" s="1"/>
  <c r="AG331" i="7"/>
  <c r="AG175" i="7"/>
  <c r="O175" i="7"/>
  <c r="U175" i="7" s="1"/>
  <c r="N130" i="7"/>
  <c r="T130" i="7" s="1"/>
  <c r="AF130" i="7"/>
  <c r="AE58" i="7"/>
  <c r="M58" i="7"/>
  <c r="S58" i="7" s="1"/>
  <c r="O323" i="7"/>
  <c r="U323" i="7" s="1"/>
  <c r="AG323" i="7"/>
  <c r="M257" i="7"/>
  <c r="S257" i="7" s="1"/>
  <c r="AE257" i="7"/>
  <c r="AF64" i="7"/>
  <c r="N64" i="7"/>
  <c r="T64" i="7" s="1"/>
  <c r="AE84" i="7"/>
  <c r="M84" i="7"/>
  <c r="S84" i="7" s="1"/>
  <c r="AE36" i="7"/>
  <c r="M36" i="7"/>
  <c r="S36" i="7" s="1"/>
  <c r="AE24" i="7"/>
  <c r="M24" i="7"/>
  <c r="S24" i="7" s="1"/>
  <c r="AF39" i="7"/>
  <c r="N39" i="7"/>
  <c r="T39" i="7" s="1"/>
  <c r="AF55" i="7"/>
  <c r="N55" i="7"/>
  <c r="T55" i="7" s="1"/>
  <c r="AE72" i="7"/>
  <c r="M72" i="7"/>
  <c r="S72" i="7" s="1"/>
  <c r="AF89" i="7"/>
  <c r="N89" i="7"/>
  <c r="T89" i="7" s="1"/>
  <c r="AE270" i="7"/>
  <c r="M270" i="7"/>
  <c r="S270" i="7" s="1"/>
  <c r="AE243" i="7"/>
  <c r="M243" i="7"/>
  <c r="S243" i="7" s="1"/>
  <c r="AE218" i="7"/>
  <c r="M218" i="7"/>
  <c r="S218" i="7" s="1"/>
  <c r="Z256" i="7"/>
  <c r="AE256" i="7"/>
  <c r="M256" i="7"/>
  <c r="S256" i="7" s="1"/>
  <c r="N137" i="7"/>
  <c r="T137" i="7" s="1"/>
  <c r="AF137" i="7"/>
  <c r="N128" i="7"/>
  <c r="T128" i="7" s="1"/>
  <c r="AF128" i="7"/>
  <c r="AE89" i="7"/>
  <c r="M89" i="7"/>
  <c r="S89" i="7" s="1"/>
  <c r="O321" i="7"/>
  <c r="U321" i="7" s="1"/>
  <c r="AG321" i="7"/>
  <c r="AF307" i="7"/>
  <c r="N307" i="7"/>
  <c r="T307" i="7" s="1"/>
  <c r="AF343" i="7"/>
  <c r="N343" i="7"/>
  <c r="T343" i="7" s="1"/>
  <c r="N344" i="7"/>
  <c r="T344" i="7" s="1"/>
  <c r="AF344" i="7"/>
  <c r="AE21" i="7"/>
  <c r="M21" i="7"/>
  <c r="S21" i="7" s="1"/>
  <c r="AE66" i="7"/>
  <c r="M66" i="7"/>
  <c r="S66" i="7" s="1"/>
  <c r="O134" i="7"/>
  <c r="U134" i="7" s="1"/>
  <c r="AG134" i="7"/>
  <c r="AE228" i="7"/>
  <c r="M228" i="7"/>
  <c r="S228" i="7" s="1"/>
  <c r="AF279" i="7"/>
  <c r="N279" i="7"/>
  <c r="T279" i="7" s="1"/>
  <c r="AE40" i="7"/>
  <c r="M40" i="7"/>
  <c r="S40" i="7" s="1"/>
  <c r="M73" i="7"/>
  <c r="S73" i="7" s="1"/>
  <c r="AE73" i="7"/>
  <c r="AF230" i="7"/>
  <c r="N230" i="7"/>
  <c r="T230" i="7" s="1"/>
  <c r="AF283" i="7"/>
  <c r="N283" i="7"/>
  <c r="T283" i="7" s="1"/>
  <c r="AF269" i="7"/>
  <c r="N269" i="7"/>
  <c r="T269" i="7" s="1"/>
  <c r="AE236" i="7"/>
  <c r="M236" i="7"/>
  <c r="S236" i="7" s="1"/>
  <c r="AE25" i="7"/>
  <c r="M25" i="7"/>
  <c r="S25" i="7" s="1"/>
  <c r="AG157" i="7"/>
  <c r="O157" i="7"/>
  <c r="U157" i="7" s="1"/>
  <c r="N140" i="7"/>
  <c r="T140" i="7" s="1"/>
  <c r="AF140" i="7"/>
  <c r="AE62" i="7"/>
  <c r="M62" i="7"/>
  <c r="S62" i="7" s="1"/>
  <c r="AF340" i="7"/>
  <c r="N340" i="7"/>
  <c r="T340" i="7" s="1"/>
  <c r="AF329" i="7"/>
  <c r="N329" i="7"/>
  <c r="T329" i="7" s="1"/>
  <c r="M277" i="7"/>
  <c r="S277" i="7" s="1"/>
  <c r="AE277" i="7"/>
  <c r="AE27" i="7"/>
  <c r="M27" i="7"/>
  <c r="S27" i="7" s="1"/>
  <c r="AE221" i="7"/>
  <c r="M221" i="7"/>
  <c r="S221" i="7" s="1"/>
  <c r="AG187" i="7"/>
  <c r="O187" i="7"/>
  <c r="U187" i="7" s="1"/>
  <c r="AE259" i="7"/>
  <c r="M259" i="7"/>
  <c r="S259" i="7" s="1"/>
  <c r="AG183" i="7"/>
  <c r="O183" i="7"/>
  <c r="U183" i="7" s="1"/>
  <c r="M262" i="7"/>
  <c r="S262" i="7" s="1"/>
  <c r="AE262" i="7"/>
  <c r="Z262" i="7"/>
  <c r="AF26" i="7"/>
  <c r="N26" i="7"/>
  <c r="T26" i="7" s="1"/>
  <c r="N314" i="7"/>
  <c r="T314" i="7" s="1"/>
  <c r="AF314" i="7"/>
  <c r="N115" i="7"/>
  <c r="T115" i="7" s="1"/>
  <c r="AF115" i="7"/>
  <c r="AF31" i="7"/>
  <c r="N31" i="7"/>
  <c r="T31" i="7" s="1"/>
  <c r="AE22" i="7"/>
  <c r="M22" i="7"/>
  <c r="S22" i="7" s="1"/>
  <c r="AE56" i="7"/>
  <c r="M56" i="7"/>
  <c r="S56" i="7" s="1"/>
  <c r="AE90" i="7"/>
  <c r="M90" i="7"/>
  <c r="S90" i="7" s="1"/>
  <c r="M19" i="7"/>
  <c r="S19" i="7" s="1"/>
  <c r="AE19" i="7"/>
  <c r="AE41" i="7"/>
  <c r="M41" i="7"/>
  <c r="S41" i="7" s="1"/>
  <c r="AE57" i="7"/>
  <c r="M57" i="7"/>
  <c r="S57" i="7" s="1"/>
  <c r="AF74" i="7"/>
  <c r="N74" i="7"/>
  <c r="T74" i="7" s="1"/>
  <c r="AF91" i="7"/>
  <c r="N91" i="7"/>
  <c r="T91" i="7" s="1"/>
  <c r="AE247" i="7"/>
  <c r="M247" i="7"/>
  <c r="S247" i="7" s="1"/>
  <c r="AF276" i="7"/>
  <c r="N276" i="7"/>
  <c r="T276" i="7" s="1"/>
  <c r="AF278" i="7"/>
  <c r="N278" i="7"/>
  <c r="T278" i="7" s="1"/>
  <c r="AE240" i="7"/>
  <c r="M240" i="7"/>
  <c r="S240" i="7" s="1"/>
  <c r="N133" i="7"/>
  <c r="T133" i="7" s="1"/>
  <c r="AF133" i="7"/>
  <c r="AF148" i="7"/>
  <c r="N148" i="7"/>
  <c r="T148" i="7" s="1"/>
  <c r="N117" i="7"/>
  <c r="T117" i="7" s="1"/>
  <c r="AF117" i="7"/>
  <c r="AA88" i="7"/>
  <c r="AF88" i="7"/>
  <c r="N88" i="7"/>
  <c r="T88" i="7" s="1"/>
  <c r="N336" i="7"/>
  <c r="T336" i="7" s="1"/>
  <c r="AF336" i="7"/>
  <c r="O344" i="7"/>
  <c r="U344" i="7" s="1"/>
  <c r="AG344" i="7"/>
  <c r="N335" i="7"/>
  <c r="T335" i="7" s="1"/>
  <c r="AF335" i="7"/>
  <c r="AE281" i="7"/>
  <c r="M281" i="7"/>
  <c r="S281" i="7" s="1"/>
  <c r="AF325" i="7"/>
  <c r="N325" i="7"/>
  <c r="T325" i="7" s="1"/>
  <c r="M225" i="7"/>
  <c r="S225" i="7" s="1"/>
  <c r="AE225" i="7"/>
  <c r="Z225" i="7"/>
  <c r="AE81" i="7"/>
  <c r="M81" i="7"/>
  <c r="S81" i="7" s="1"/>
  <c r="Z281" i="7"/>
  <c r="Z258" i="7"/>
  <c r="AA258" i="7" s="1"/>
  <c r="AA156" i="7"/>
  <c r="Z252" i="7"/>
  <c r="AA224" i="7"/>
  <c r="U42" i="6"/>
  <c r="U43" i="6"/>
  <c r="S46" i="6"/>
  <c r="T42" i="6"/>
  <c r="T38" i="6"/>
  <c r="T45" i="6"/>
  <c r="T39" i="6"/>
  <c r="T43" i="6"/>
  <c r="T41" i="6"/>
  <c r="O28" i="5"/>
  <c r="O27" i="5"/>
  <c r="O23" i="5"/>
  <c r="Z25" i="7"/>
  <c r="AA248" i="7"/>
  <c r="Z263" i="7"/>
  <c r="AA335" i="7"/>
  <c r="Z266" i="7"/>
  <c r="AA317" i="7"/>
  <c r="AA343" i="7"/>
  <c r="Z62" i="7"/>
  <c r="AA324" i="7"/>
  <c r="AA314" i="7"/>
  <c r="AA326" i="7"/>
  <c r="AA337" i="7"/>
  <c r="AA340" i="7"/>
  <c r="AA310" i="7"/>
  <c r="AA320" i="7"/>
  <c r="AA336" i="7"/>
  <c r="AA319" i="7"/>
  <c r="AA341" i="7"/>
  <c r="AA316" i="7"/>
  <c r="AA328" i="7"/>
  <c r="AA302" i="7"/>
  <c r="AA304" i="7"/>
  <c r="AA332" i="7"/>
  <c r="AA329" i="7"/>
  <c r="AA303" i="7"/>
  <c r="AA333" i="7"/>
  <c r="AA308" i="7"/>
  <c r="AA306" i="7"/>
  <c r="AA315" i="7"/>
  <c r="AA330" i="7"/>
  <c r="AA299" i="7"/>
  <c r="AA307" i="7"/>
  <c r="AA318" i="7"/>
  <c r="Z205" i="7"/>
  <c r="AA138" i="7"/>
  <c r="AA122" i="7"/>
  <c r="Z209" i="7"/>
  <c r="AA117" i="7"/>
  <c r="AA143" i="7"/>
  <c r="AA128" i="7"/>
  <c r="AA140" i="7"/>
  <c r="AA126" i="7"/>
  <c r="AA136" i="7"/>
  <c r="AA158" i="7"/>
  <c r="AA144" i="7"/>
  <c r="AA121" i="7"/>
  <c r="AA127" i="7"/>
  <c r="AA135" i="7"/>
  <c r="AA115" i="7"/>
  <c r="AA131" i="7"/>
  <c r="AA150" i="7"/>
  <c r="AA154" i="7"/>
  <c r="AA137" i="7"/>
  <c r="AA148" i="7"/>
  <c r="AA125" i="7"/>
  <c r="AA119" i="7"/>
  <c r="AA133" i="7"/>
  <c r="AA145" i="7"/>
  <c r="AA142" i="7"/>
  <c r="AA159" i="7"/>
  <c r="O159" i="7" s="1"/>
  <c r="U159" i="7" s="1"/>
  <c r="AA139" i="7"/>
  <c r="AA152" i="7"/>
  <c r="AA238" i="7"/>
  <c r="Z100" i="7"/>
  <c r="Z239" i="7"/>
  <c r="Z18" i="7"/>
  <c r="Z235" i="7"/>
  <c r="Z22" i="7"/>
  <c r="Z20" i="7"/>
  <c r="AA278" i="7"/>
  <c r="Z223" i="7"/>
  <c r="Z240" i="7"/>
  <c r="AA254" i="7"/>
  <c r="Z271" i="7"/>
  <c r="AA233" i="7"/>
  <c r="Z210" i="7"/>
  <c r="Z275" i="7"/>
  <c r="Z251" i="7"/>
  <c r="AA277" i="7"/>
  <c r="Z249" i="7"/>
  <c r="AA250" i="7"/>
  <c r="Z241" i="7"/>
  <c r="Z236" i="7"/>
  <c r="AA219" i="7"/>
  <c r="AA203" i="7"/>
  <c r="Z270" i="7"/>
  <c r="AA283" i="7"/>
  <c r="Z228" i="7"/>
  <c r="AA269" i="7"/>
  <c r="AA280" i="7"/>
  <c r="Z214" i="7"/>
  <c r="Z257" i="7"/>
  <c r="AA220" i="7"/>
  <c r="AA265" i="7"/>
  <c r="Z267" i="7"/>
  <c r="AA234" i="7"/>
  <c r="AA215" i="7"/>
  <c r="Z243" i="7"/>
  <c r="Z212" i="7"/>
  <c r="Z247" i="7"/>
  <c r="AA252" i="7"/>
  <c r="AA264" i="7"/>
  <c r="AA207" i="7"/>
  <c r="AA213" i="7"/>
  <c r="Z245" i="7"/>
  <c r="AA273" i="7"/>
  <c r="AA261" i="7"/>
  <c r="Z226" i="7"/>
  <c r="AA246" i="7"/>
  <c r="AA276" i="7"/>
  <c r="AA216" i="7"/>
  <c r="Z208" i="7"/>
  <c r="AA255" i="7"/>
  <c r="AA229" i="7"/>
  <c r="AA242" i="7"/>
  <c r="Z202" i="7"/>
  <c r="Z204" i="7"/>
  <c r="AA230" i="7"/>
  <c r="Z237" i="7"/>
  <c r="Z260" i="7"/>
  <c r="Z206" i="7"/>
  <c r="AA279" i="7"/>
  <c r="AA256" i="7"/>
  <c r="AA268" i="7"/>
  <c r="AA284" i="7"/>
  <c r="Z218" i="7"/>
  <c r="Z232" i="7"/>
  <c r="AA99" i="7"/>
  <c r="Z98" i="7"/>
  <c r="Z97" i="7"/>
  <c r="Z96" i="7"/>
  <c r="AA95" i="7"/>
  <c r="Z94" i="7"/>
  <c r="AA93" i="7"/>
  <c r="Z92" i="7"/>
  <c r="AA91" i="7"/>
  <c r="Z90" i="7"/>
  <c r="AA89" i="7"/>
  <c r="Z87" i="7"/>
  <c r="Z86" i="7"/>
  <c r="Z85" i="7"/>
  <c r="Z84" i="7"/>
  <c r="Z83" i="7"/>
  <c r="Z82" i="7"/>
  <c r="AA81" i="7"/>
  <c r="Z80" i="7"/>
  <c r="Z79" i="7"/>
  <c r="Z78" i="7"/>
  <c r="Z77" i="7"/>
  <c r="Z76" i="7"/>
  <c r="Z75" i="7"/>
  <c r="AA74" i="7"/>
  <c r="Z73" i="7"/>
  <c r="Z72" i="7"/>
  <c r="Z71" i="7"/>
  <c r="Z70" i="7"/>
  <c r="Z69" i="7"/>
  <c r="Z68" i="7"/>
  <c r="AA66" i="7"/>
  <c r="AA64" i="7"/>
  <c r="AA63" i="7"/>
  <c r="AA61" i="7"/>
  <c r="AA60" i="7"/>
  <c r="AA59" i="7"/>
  <c r="Z58" i="7"/>
  <c r="Z57" i="7"/>
  <c r="Z56" i="7"/>
  <c r="AA55" i="7"/>
  <c r="Z54" i="7"/>
  <c r="Z53" i="7"/>
  <c r="Z52" i="7"/>
  <c r="Z51" i="7"/>
  <c r="Z50" i="7"/>
  <c r="Z49" i="7"/>
  <c r="Z48" i="7"/>
  <c r="AA47" i="7"/>
  <c r="Z46" i="7"/>
  <c r="Z45" i="7"/>
  <c r="Z44" i="7"/>
  <c r="Z43" i="7"/>
  <c r="Z42" i="7"/>
  <c r="Z41" i="7"/>
  <c r="Z40" i="7"/>
  <c r="AA39" i="7"/>
  <c r="Z38" i="7"/>
  <c r="Z37" i="7"/>
  <c r="Z36" i="7"/>
  <c r="Z35" i="7"/>
  <c r="AA34" i="7"/>
  <c r="Z33" i="7"/>
  <c r="Z32" i="7"/>
  <c r="AA31" i="7"/>
  <c r="Z30" i="7"/>
  <c r="Z28" i="7"/>
  <c r="AA27" i="7"/>
  <c r="AA26" i="7"/>
  <c r="Z19" i="7"/>
  <c r="Z24" i="7"/>
  <c r="Z17" i="7"/>
  <c r="AA21" i="7"/>
  <c r="AF22" i="7" l="1"/>
  <c r="N22" i="7"/>
  <c r="T22" i="7" s="1"/>
  <c r="AF235" i="7"/>
  <c r="N235" i="7"/>
  <c r="T235" i="7" s="1"/>
  <c r="AF282" i="7"/>
  <c r="N282" i="7"/>
  <c r="T282" i="7" s="1"/>
  <c r="AG34" i="7"/>
  <c r="O34" i="7"/>
  <c r="U34" i="7" s="1"/>
  <c r="AF69" i="7"/>
  <c r="N69" i="7"/>
  <c r="T69" i="7" s="1"/>
  <c r="AF85" i="7"/>
  <c r="N85" i="7"/>
  <c r="T85" i="7" s="1"/>
  <c r="AG284" i="7"/>
  <c r="O284" i="7"/>
  <c r="U284" i="7" s="1"/>
  <c r="O258" i="7"/>
  <c r="U258" i="7" s="1"/>
  <c r="AG258" i="7"/>
  <c r="AG234" i="7"/>
  <c r="O234" i="7"/>
  <c r="U234" i="7" s="1"/>
  <c r="AG250" i="7"/>
  <c r="O250" i="7"/>
  <c r="U250" i="7" s="1"/>
  <c r="N18" i="7"/>
  <c r="T18" i="7" s="1"/>
  <c r="AF18" i="7"/>
  <c r="O131" i="7"/>
  <c r="U131" i="7" s="1"/>
  <c r="AG131" i="7"/>
  <c r="AF205" i="7"/>
  <c r="N205" i="7"/>
  <c r="T205" i="7" s="1"/>
  <c r="O341" i="7"/>
  <c r="U341" i="7" s="1"/>
  <c r="AG341" i="7"/>
  <c r="AG248" i="7"/>
  <c r="O248" i="7"/>
  <c r="U248" i="7" s="1"/>
  <c r="AF262" i="7"/>
  <c r="N262" i="7"/>
  <c r="T262" i="7" s="1"/>
  <c r="AA262" i="7"/>
  <c r="AF250" i="7"/>
  <c r="N250" i="7"/>
  <c r="T250" i="7" s="1"/>
  <c r="AF29" i="7"/>
  <c r="N29" i="7"/>
  <c r="T29" i="7" s="1"/>
  <c r="AA29" i="7"/>
  <c r="AG221" i="7"/>
  <c r="O221" i="7"/>
  <c r="U221" i="7" s="1"/>
  <c r="AF32" i="7"/>
  <c r="N32" i="7"/>
  <c r="T32" i="7" s="1"/>
  <c r="AG231" i="7"/>
  <c r="O231" i="7"/>
  <c r="U231" i="7" s="1"/>
  <c r="N51" i="7"/>
  <c r="T51" i="7" s="1"/>
  <c r="AF51" i="7"/>
  <c r="AF86" i="7"/>
  <c r="N86" i="7"/>
  <c r="T86" i="7" s="1"/>
  <c r="AG268" i="7"/>
  <c r="O268" i="7"/>
  <c r="U268" i="7" s="1"/>
  <c r="AG276" i="7"/>
  <c r="O276" i="7"/>
  <c r="U276" i="7" s="1"/>
  <c r="AF267" i="7"/>
  <c r="N267" i="7"/>
  <c r="T267" i="7" s="1"/>
  <c r="AF249" i="7"/>
  <c r="N249" i="7"/>
  <c r="T249" i="7" s="1"/>
  <c r="N239" i="7"/>
  <c r="T239" i="7" s="1"/>
  <c r="AF239" i="7"/>
  <c r="O115" i="7"/>
  <c r="U115" i="7" s="1"/>
  <c r="AG115" i="7"/>
  <c r="O318" i="7"/>
  <c r="U318" i="7" s="1"/>
  <c r="AG318" i="7"/>
  <c r="O319" i="7"/>
  <c r="U319" i="7" s="1"/>
  <c r="AG319" i="7"/>
  <c r="AF25" i="7"/>
  <c r="N25" i="7"/>
  <c r="T25" i="7" s="1"/>
  <c r="AG224" i="7"/>
  <c r="O224" i="7"/>
  <c r="U224" i="7" s="1"/>
  <c r="N256" i="7"/>
  <c r="T256" i="7" s="1"/>
  <c r="AF256" i="7"/>
  <c r="O259" i="7"/>
  <c r="U259" i="7" s="1"/>
  <c r="AG259" i="7"/>
  <c r="AF83" i="7"/>
  <c r="N83" i="7"/>
  <c r="T83" i="7" s="1"/>
  <c r="AF263" i="7"/>
  <c r="N263" i="7"/>
  <c r="T263" i="7" s="1"/>
  <c r="N70" i="7"/>
  <c r="T70" i="7" s="1"/>
  <c r="AF70" i="7"/>
  <c r="AF36" i="7"/>
  <c r="N36" i="7"/>
  <c r="T36" i="7" s="1"/>
  <c r="AF52" i="7"/>
  <c r="N52" i="7"/>
  <c r="T52" i="7" s="1"/>
  <c r="AF71" i="7"/>
  <c r="N71" i="7"/>
  <c r="T71" i="7" s="1"/>
  <c r="AF87" i="7"/>
  <c r="N87" i="7"/>
  <c r="T87" i="7" s="1"/>
  <c r="AG256" i="7"/>
  <c r="O256" i="7"/>
  <c r="U256" i="7" s="1"/>
  <c r="AG246" i="7"/>
  <c r="O246" i="7"/>
  <c r="U246" i="7" s="1"/>
  <c r="AG265" i="7"/>
  <c r="O265" i="7"/>
  <c r="U265" i="7" s="1"/>
  <c r="AG277" i="7"/>
  <c r="O277" i="7"/>
  <c r="U277" i="7" s="1"/>
  <c r="AF100" i="7"/>
  <c r="N100" i="7"/>
  <c r="T100" i="7" s="1"/>
  <c r="O135" i="7"/>
  <c r="U135" i="7" s="1"/>
  <c r="AG135" i="7"/>
  <c r="O307" i="7"/>
  <c r="U307" i="7" s="1"/>
  <c r="AG307" i="7"/>
  <c r="O336" i="7"/>
  <c r="U336" i="7" s="1"/>
  <c r="AG336" i="7"/>
  <c r="AF253" i="7"/>
  <c r="N253" i="7"/>
  <c r="T253" i="7" s="1"/>
  <c r="AA253" i="7"/>
  <c r="O150" i="7"/>
  <c r="U150" i="7" s="1"/>
  <c r="AG150" i="7"/>
  <c r="AG279" i="7"/>
  <c r="O279" i="7"/>
  <c r="U279" i="7" s="1"/>
  <c r="AG220" i="7"/>
  <c r="O220" i="7"/>
  <c r="U220" i="7" s="1"/>
  <c r="AF251" i="7"/>
  <c r="N251" i="7"/>
  <c r="T251" i="7" s="1"/>
  <c r="AG238" i="7"/>
  <c r="O238" i="7"/>
  <c r="U238" i="7" s="1"/>
  <c r="O127" i="7"/>
  <c r="U127" i="7" s="1"/>
  <c r="AG127" i="7"/>
  <c r="O299" i="7"/>
  <c r="U299" i="7" s="1"/>
  <c r="AG299" i="7"/>
  <c r="O320" i="7"/>
  <c r="U320" i="7" s="1"/>
  <c r="AG320" i="7"/>
  <c r="N274" i="7"/>
  <c r="T274" i="7" s="1"/>
  <c r="AF274" i="7"/>
  <c r="AA274" i="7"/>
  <c r="AG66" i="7"/>
  <c r="O66" i="7"/>
  <c r="U66" i="7" s="1"/>
  <c r="O316" i="7"/>
  <c r="U316" i="7" s="1"/>
  <c r="AG316" i="7"/>
  <c r="AF90" i="7"/>
  <c r="N90" i="7"/>
  <c r="T90" i="7" s="1"/>
  <c r="AG285" i="7"/>
  <c r="O285" i="7"/>
  <c r="U285" i="7" s="1"/>
  <c r="O261" i="7"/>
  <c r="U261" i="7" s="1"/>
  <c r="AG261" i="7"/>
  <c r="AF257" i="7"/>
  <c r="N257" i="7"/>
  <c r="T257" i="7" s="1"/>
  <c r="AF275" i="7"/>
  <c r="N275" i="7"/>
  <c r="T275" i="7" s="1"/>
  <c r="O152" i="7"/>
  <c r="U152" i="7" s="1"/>
  <c r="AG152" i="7"/>
  <c r="O121" i="7"/>
  <c r="U121" i="7" s="1"/>
  <c r="AG121" i="7"/>
  <c r="O330" i="7"/>
  <c r="U330" i="7" s="1"/>
  <c r="AG330" i="7"/>
  <c r="AG310" i="7"/>
  <c r="O310" i="7"/>
  <c r="U310" i="7" s="1"/>
  <c r="AF252" i="7"/>
  <c r="N252" i="7"/>
  <c r="T252" i="7" s="1"/>
  <c r="O312" i="7"/>
  <c r="U312" i="7" s="1"/>
  <c r="AG312" i="7"/>
  <c r="AF48" i="7"/>
  <c r="N48" i="7"/>
  <c r="T48" i="7" s="1"/>
  <c r="AF218" i="7"/>
  <c r="N218" i="7"/>
  <c r="T218" i="7" s="1"/>
  <c r="O89" i="7"/>
  <c r="U89" i="7" s="1"/>
  <c r="AG89" i="7"/>
  <c r="O21" i="7"/>
  <c r="U21" i="7" s="1"/>
  <c r="AG21" i="7"/>
  <c r="AG74" i="7"/>
  <c r="O74" i="7"/>
  <c r="U74" i="7" s="1"/>
  <c r="AG91" i="7"/>
  <c r="O91" i="7"/>
  <c r="U91" i="7" s="1"/>
  <c r="AF206" i="7"/>
  <c r="N206" i="7"/>
  <c r="T206" i="7" s="1"/>
  <c r="O273" i="7"/>
  <c r="U273" i="7" s="1"/>
  <c r="AG273" i="7"/>
  <c r="AF214" i="7"/>
  <c r="N214" i="7"/>
  <c r="T214" i="7" s="1"/>
  <c r="AF210" i="7"/>
  <c r="N210" i="7"/>
  <c r="T210" i="7" s="1"/>
  <c r="AG139" i="7"/>
  <c r="O139" i="7"/>
  <c r="U139" i="7" s="1"/>
  <c r="O144" i="7"/>
  <c r="U144" i="7" s="1"/>
  <c r="AG144" i="7"/>
  <c r="O315" i="7"/>
  <c r="U315" i="7" s="1"/>
  <c r="AG315" i="7"/>
  <c r="AG340" i="7"/>
  <c r="O340" i="7"/>
  <c r="U340" i="7" s="1"/>
  <c r="O156" i="7"/>
  <c r="U156" i="7" s="1"/>
  <c r="AG156" i="7"/>
  <c r="N222" i="7"/>
  <c r="T222" i="7" s="1"/>
  <c r="AF222" i="7"/>
  <c r="AA222" i="7"/>
  <c r="O335" i="7"/>
  <c r="U335" i="7" s="1"/>
  <c r="AG335" i="7"/>
  <c r="AG138" i="7"/>
  <c r="O138" i="7"/>
  <c r="U138" i="7" s="1"/>
  <c r="N50" i="7"/>
  <c r="T50" i="7" s="1"/>
  <c r="AF50" i="7"/>
  <c r="AF73" i="7"/>
  <c r="N73" i="7"/>
  <c r="T73" i="7" s="1"/>
  <c r="AG55" i="7"/>
  <c r="O55" i="7"/>
  <c r="U55" i="7" s="1"/>
  <c r="AF17" i="7"/>
  <c r="N17" i="7"/>
  <c r="T17" i="7" s="1"/>
  <c r="AF40" i="7"/>
  <c r="N40" i="7"/>
  <c r="T40" i="7" s="1"/>
  <c r="AF56" i="7"/>
  <c r="N56" i="7"/>
  <c r="T56" i="7" s="1"/>
  <c r="AF75" i="7"/>
  <c r="N75" i="7"/>
  <c r="T75" i="7" s="1"/>
  <c r="AF92" i="7"/>
  <c r="N92" i="7"/>
  <c r="T92" i="7" s="1"/>
  <c r="AF260" i="7"/>
  <c r="N260" i="7"/>
  <c r="T260" i="7" s="1"/>
  <c r="AF245" i="7"/>
  <c r="N245" i="7"/>
  <c r="T245" i="7" s="1"/>
  <c r="AG280" i="7"/>
  <c r="O280" i="7"/>
  <c r="U280" i="7" s="1"/>
  <c r="AA282" i="7"/>
  <c r="AG158" i="7"/>
  <c r="O158" i="7"/>
  <c r="U158" i="7" s="1"/>
  <c r="O306" i="7"/>
  <c r="U306" i="7" s="1"/>
  <c r="AG306" i="7"/>
  <c r="O337" i="7"/>
  <c r="U337" i="7" s="1"/>
  <c r="AG337" i="7"/>
  <c r="AF258" i="7"/>
  <c r="N258" i="7"/>
  <c r="T258" i="7" s="1"/>
  <c r="AF23" i="7"/>
  <c r="N23" i="7"/>
  <c r="T23" i="7" s="1"/>
  <c r="AF285" i="7"/>
  <c r="N285" i="7"/>
  <c r="T285" i="7" s="1"/>
  <c r="AF243" i="7"/>
  <c r="N243" i="7"/>
  <c r="T243" i="7" s="1"/>
  <c r="AF37" i="7"/>
  <c r="N37" i="7"/>
  <c r="T37" i="7" s="1"/>
  <c r="AF76" i="7"/>
  <c r="N76" i="7"/>
  <c r="T76" i="7" s="1"/>
  <c r="O227" i="7"/>
  <c r="U227" i="7" s="1"/>
  <c r="AG227" i="7"/>
  <c r="AG269" i="7"/>
  <c r="O269" i="7"/>
  <c r="U269" i="7" s="1"/>
  <c r="AG233" i="7"/>
  <c r="O233" i="7"/>
  <c r="U233" i="7" s="1"/>
  <c r="AG142" i="7"/>
  <c r="O142" i="7"/>
  <c r="U142" i="7" s="1"/>
  <c r="O136" i="7"/>
  <c r="U136" i="7" s="1"/>
  <c r="AG136" i="7"/>
  <c r="AG308" i="7"/>
  <c r="O308" i="7"/>
  <c r="U308" i="7" s="1"/>
  <c r="AG326" i="7"/>
  <c r="O326" i="7"/>
  <c r="U326" i="7" s="1"/>
  <c r="AF281" i="7"/>
  <c r="N281" i="7"/>
  <c r="T281" i="7" s="1"/>
  <c r="AG122" i="7"/>
  <c r="O122" i="7"/>
  <c r="U122" i="7" s="1"/>
  <c r="AG215" i="7"/>
  <c r="O215" i="7"/>
  <c r="U215" i="7" s="1"/>
  <c r="N226" i="7"/>
  <c r="T226" i="7" s="1"/>
  <c r="AF226" i="7"/>
  <c r="AF24" i="7"/>
  <c r="N24" i="7"/>
  <c r="T24" i="7" s="1"/>
  <c r="AF237" i="7"/>
  <c r="N237" i="7"/>
  <c r="T237" i="7" s="1"/>
  <c r="AF19" i="7"/>
  <c r="N19" i="7"/>
  <c r="T19" i="7" s="1"/>
  <c r="AF42" i="7"/>
  <c r="N42" i="7"/>
  <c r="T42" i="7" s="1"/>
  <c r="AF58" i="7"/>
  <c r="N58" i="7"/>
  <c r="T58" i="7" s="1"/>
  <c r="AF77" i="7"/>
  <c r="N77" i="7"/>
  <c r="T77" i="7" s="1"/>
  <c r="AF94" i="7"/>
  <c r="N94" i="7"/>
  <c r="T94" i="7" s="1"/>
  <c r="AG230" i="7"/>
  <c r="O230" i="7"/>
  <c r="U230" i="7" s="1"/>
  <c r="AG213" i="7"/>
  <c r="O213" i="7"/>
  <c r="U213" i="7" s="1"/>
  <c r="AF228" i="7"/>
  <c r="N228" i="7"/>
  <c r="T228" i="7" s="1"/>
  <c r="N271" i="7"/>
  <c r="T271" i="7" s="1"/>
  <c r="AF271" i="7"/>
  <c r="AG145" i="7"/>
  <c r="O145" i="7"/>
  <c r="U145" i="7" s="1"/>
  <c r="AG126" i="7"/>
  <c r="O126" i="7"/>
  <c r="U126" i="7" s="1"/>
  <c r="O333" i="7"/>
  <c r="U333" i="7" s="1"/>
  <c r="AG333" i="7"/>
  <c r="O314" i="7"/>
  <c r="U314" i="7" s="1"/>
  <c r="AG314" i="7"/>
  <c r="AF264" i="7"/>
  <c r="N264" i="7"/>
  <c r="T264" i="7" s="1"/>
  <c r="N67" i="7"/>
  <c r="T67" i="7" s="1"/>
  <c r="AF67" i="7"/>
  <c r="AA67" i="7"/>
  <c r="AG154" i="7"/>
  <c r="O154" i="7"/>
  <c r="U154" i="7" s="1"/>
  <c r="AF84" i="7"/>
  <c r="N84" i="7"/>
  <c r="T84" i="7" s="1"/>
  <c r="AF53" i="7"/>
  <c r="N53" i="7"/>
  <c r="T53" i="7" s="1"/>
  <c r="AG23" i="7"/>
  <c r="O23" i="7"/>
  <c r="U23" i="7" s="1"/>
  <c r="AF41" i="7"/>
  <c r="N41" i="7"/>
  <c r="T41" i="7" s="1"/>
  <c r="AG93" i="7"/>
  <c r="O93" i="7"/>
  <c r="U93" i="7" s="1"/>
  <c r="AG26" i="7"/>
  <c r="O26" i="7"/>
  <c r="U26" i="7" s="1"/>
  <c r="AF43" i="7"/>
  <c r="N43" i="7"/>
  <c r="T43" i="7" s="1"/>
  <c r="AG59" i="7"/>
  <c r="O59" i="7"/>
  <c r="U59" i="7" s="1"/>
  <c r="AF78" i="7"/>
  <c r="N78" i="7"/>
  <c r="T78" i="7" s="1"/>
  <c r="AG95" i="7"/>
  <c r="O95" i="7"/>
  <c r="U95" i="7" s="1"/>
  <c r="AF204" i="7"/>
  <c r="N204" i="7"/>
  <c r="T204" i="7" s="1"/>
  <c r="AG207" i="7"/>
  <c r="O207" i="7"/>
  <c r="U207" i="7" s="1"/>
  <c r="AG283" i="7"/>
  <c r="O283" i="7"/>
  <c r="U283" i="7" s="1"/>
  <c r="AG254" i="7"/>
  <c r="O254" i="7"/>
  <c r="U254" i="7" s="1"/>
  <c r="O133" i="7"/>
  <c r="U133" i="7" s="1"/>
  <c r="AG133" i="7"/>
  <c r="AG140" i="7"/>
  <c r="O140" i="7"/>
  <c r="U140" i="7" s="1"/>
  <c r="O303" i="7"/>
  <c r="U303" i="7" s="1"/>
  <c r="AG303" i="7"/>
  <c r="AG324" i="7"/>
  <c r="O324" i="7"/>
  <c r="U324" i="7" s="1"/>
  <c r="AG88" i="7"/>
  <c r="O88" i="7"/>
  <c r="U88" i="7" s="1"/>
  <c r="AF231" i="7"/>
  <c r="N231" i="7"/>
  <c r="T231" i="7" s="1"/>
  <c r="O328" i="7"/>
  <c r="U328" i="7" s="1"/>
  <c r="AG328" i="7"/>
  <c r="AF68" i="7"/>
  <c r="N68" i="7"/>
  <c r="T68" i="7" s="1"/>
  <c r="AF35" i="7"/>
  <c r="N35" i="7"/>
  <c r="T35" i="7" s="1"/>
  <c r="N54" i="7"/>
  <c r="T54" i="7" s="1"/>
  <c r="AF54" i="7"/>
  <c r="N57" i="7"/>
  <c r="T57" i="7" s="1"/>
  <c r="AF57" i="7"/>
  <c r="AG27" i="7"/>
  <c r="O27" i="7"/>
  <c r="U27" i="7" s="1"/>
  <c r="AF44" i="7"/>
  <c r="N44" i="7"/>
  <c r="T44" i="7" s="1"/>
  <c r="AG60" i="7"/>
  <c r="O60" i="7"/>
  <c r="U60" i="7" s="1"/>
  <c r="AF79" i="7"/>
  <c r="N79" i="7"/>
  <c r="T79" i="7" s="1"/>
  <c r="AF96" i="7"/>
  <c r="N96" i="7"/>
  <c r="T96" i="7" s="1"/>
  <c r="AF202" i="7"/>
  <c r="N202" i="7"/>
  <c r="T202" i="7" s="1"/>
  <c r="AG264" i="7"/>
  <c r="O264" i="7"/>
  <c r="U264" i="7" s="1"/>
  <c r="N270" i="7"/>
  <c r="T270" i="7" s="1"/>
  <c r="AF270" i="7"/>
  <c r="N240" i="7"/>
  <c r="T240" i="7" s="1"/>
  <c r="AF240" i="7"/>
  <c r="O119" i="7"/>
  <c r="U119" i="7" s="1"/>
  <c r="AG119" i="7"/>
  <c r="O128" i="7"/>
  <c r="U128" i="7" s="1"/>
  <c r="AG128" i="7"/>
  <c r="O329" i="7"/>
  <c r="U329" i="7" s="1"/>
  <c r="AG329" i="7"/>
  <c r="AA62" i="7"/>
  <c r="AF62" i="7"/>
  <c r="N62" i="7"/>
  <c r="T62" i="7" s="1"/>
  <c r="AF225" i="7"/>
  <c r="N225" i="7"/>
  <c r="T225" i="7" s="1"/>
  <c r="AA225" i="7"/>
  <c r="AF208" i="7"/>
  <c r="N208" i="7"/>
  <c r="T208" i="7" s="1"/>
  <c r="AF49" i="7"/>
  <c r="N49" i="7"/>
  <c r="T49" i="7" s="1"/>
  <c r="AF72" i="7"/>
  <c r="N72" i="7"/>
  <c r="T72" i="7" s="1"/>
  <c r="AF38" i="7"/>
  <c r="N38" i="7"/>
  <c r="T38" i="7" s="1"/>
  <c r="AG39" i="7"/>
  <c r="O39" i="7"/>
  <c r="U39" i="7" s="1"/>
  <c r="AF28" i="7"/>
  <c r="N28" i="7"/>
  <c r="T28" i="7" s="1"/>
  <c r="AF45" i="7"/>
  <c r="N45" i="7"/>
  <c r="T45" i="7" s="1"/>
  <c r="AG61" i="7"/>
  <c r="O61" i="7"/>
  <c r="U61" i="7" s="1"/>
  <c r="AF80" i="7"/>
  <c r="N80" i="7"/>
  <c r="T80" i="7" s="1"/>
  <c r="AF97" i="7"/>
  <c r="N97" i="7"/>
  <c r="T97" i="7" s="1"/>
  <c r="O242" i="7"/>
  <c r="U242" i="7" s="1"/>
  <c r="AG242" i="7"/>
  <c r="AG252" i="7"/>
  <c r="O252" i="7"/>
  <c r="U252" i="7" s="1"/>
  <c r="AG203" i="7"/>
  <c r="O203" i="7"/>
  <c r="U203" i="7" s="1"/>
  <c r="N223" i="7"/>
  <c r="T223" i="7" s="1"/>
  <c r="AF223" i="7"/>
  <c r="AG125" i="7"/>
  <c r="O125" i="7"/>
  <c r="U125" i="7" s="1"/>
  <c r="O143" i="7"/>
  <c r="U143" i="7" s="1"/>
  <c r="AG143" i="7"/>
  <c r="O332" i="7"/>
  <c r="U332" i="7" s="1"/>
  <c r="AG332" i="7"/>
  <c r="O343" i="7"/>
  <c r="U343" i="7" s="1"/>
  <c r="AG343" i="7"/>
  <c r="AF227" i="7"/>
  <c r="N227" i="7"/>
  <c r="T227" i="7" s="1"/>
  <c r="AF241" i="7"/>
  <c r="N241" i="7"/>
  <c r="T241" i="7" s="1"/>
  <c r="AF33" i="7"/>
  <c r="N33" i="7"/>
  <c r="T33" i="7" s="1"/>
  <c r="AG63" i="7"/>
  <c r="O63" i="7"/>
  <c r="U63" i="7" s="1"/>
  <c r="N98" i="7"/>
  <c r="T98" i="7" s="1"/>
  <c r="AF98" i="7"/>
  <c r="AF247" i="7"/>
  <c r="N247" i="7"/>
  <c r="T247" i="7" s="1"/>
  <c r="AG278" i="7"/>
  <c r="O278" i="7"/>
  <c r="U278" i="7" s="1"/>
  <c r="O148" i="7"/>
  <c r="U148" i="7" s="1"/>
  <c r="AG148" i="7"/>
  <c r="O117" i="7"/>
  <c r="U117" i="7" s="1"/>
  <c r="AG117" i="7"/>
  <c r="O304" i="7"/>
  <c r="U304" i="7" s="1"/>
  <c r="AG304" i="7"/>
  <c r="O317" i="7"/>
  <c r="U317" i="7" s="1"/>
  <c r="AG317" i="7"/>
  <c r="AF232" i="7"/>
  <c r="N232" i="7"/>
  <c r="T232" i="7" s="1"/>
  <c r="AG216" i="7"/>
  <c r="O216" i="7"/>
  <c r="U216" i="7" s="1"/>
  <c r="AF30" i="7"/>
  <c r="N30" i="7"/>
  <c r="T30" i="7" s="1"/>
  <c r="AF46" i="7"/>
  <c r="N46" i="7"/>
  <c r="T46" i="7" s="1"/>
  <c r="AG81" i="7"/>
  <c r="O81" i="7"/>
  <c r="U81" i="7" s="1"/>
  <c r="AG229" i="7"/>
  <c r="O229" i="7"/>
  <c r="U229" i="7" s="1"/>
  <c r="AG219" i="7"/>
  <c r="O219" i="7"/>
  <c r="U219" i="7" s="1"/>
  <c r="AG31" i="7"/>
  <c r="O31" i="7"/>
  <c r="U31" i="7" s="1"/>
  <c r="AG47" i="7"/>
  <c r="O47" i="7"/>
  <c r="U47" i="7" s="1"/>
  <c r="AG64" i="7"/>
  <c r="O64" i="7"/>
  <c r="U64" i="7" s="1"/>
  <c r="AF82" i="7"/>
  <c r="N82" i="7"/>
  <c r="T82" i="7" s="1"/>
  <c r="AG99" i="7"/>
  <c r="O99" i="7"/>
  <c r="U99" i="7" s="1"/>
  <c r="AG255" i="7"/>
  <c r="O255" i="7"/>
  <c r="U255" i="7" s="1"/>
  <c r="AF212" i="7"/>
  <c r="N212" i="7"/>
  <c r="T212" i="7" s="1"/>
  <c r="AF236" i="7"/>
  <c r="N236" i="7"/>
  <c r="T236" i="7" s="1"/>
  <c r="AF20" i="7"/>
  <c r="N20" i="7"/>
  <c r="T20" i="7" s="1"/>
  <c r="O137" i="7"/>
  <c r="U137" i="7" s="1"/>
  <c r="AG137" i="7"/>
  <c r="AF209" i="7"/>
  <c r="N209" i="7"/>
  <c r="T209" i="7" s="1"/>
  <c r="O302" i="7"/>
  <c r="U302" i="7" s="1"/>
  <c r="AG302" i="7"/>
  <c r="AA266" i="7"/>
  <c r="AF266" i="7"/>
  <c r="N266" i="7"/>
  <c r="T266" i="7" s="1"/>
  <c r="O338" i="7"/>
  <c r="U338" i="7" s="1"/>
  <c r="AG338" i="7"/>
  <c r="O147" i="7"/>
  <c r="U147" i="7" s="1"/>
  <c r="AG147" i="7"/>
  <c r="AG342" i="7"/>
  <c r="O342" i="7"/>
  <c r="U342" i="7" s="1"/>
  <c r="AA281" i="7"/>
  <c r="AA25" i="7"/>
  <c r="U44" i="6"/>
  <c r="T46" i="6"/>
  <c r="U38" i="6"/>
  <c r="U45" i="6"/>
  <c r="U40" i="6"/>
  <c r="U39" i="6"/>
  <c r="U41" i="6"/>
  <c r="AA263" i="7"/>
  <c r="AA22" i="7"/>
  <c r="AA205" i="7"/>
  <c r="AA209" i="7"/>
  <c r="AG159" i="7"/>
  <c r="AA100" i="7"/>
  <c r="AA20" i="7"/>
  <c r="AA235" i="7"/>
  <c r="AA18" i="7"/>
  <c r="AA239" i="7"/>
  <c r="AA206" i="7"/>
  <c r="AA260" i="7"/>
  <c r="AA241" i="7"/>
  <c r="AA251" i="7"/>
  <c r="AA223" i="7"/>
  <c r="AA232" i="7"/>
  <c r="AA247" i="7"/>
  <c r="AA212" i="7"/>
  <c r="AA271" i="7"/>
  <c r="AA210" i="7"/>
  <c r="AA218" i="7"/>
  <c r="AA237" i="7"/>
  <c r="AA208" i="7"/>
  <c r="AA245" i="7"/>
  <c r="AA214" i="7"/>
  <c r="AA275" i="7"/>
  <c r="AA243" i="7"/>
  <c r="AA270" i="7"/>
  <c r="AA249" i="7"/>
  <c r="AA240" i="7"/>
  <c r="AA204" i="7"/>
  <c r="AA202" i="7"/>
  <c r="AA226" i="7"/>
  <c r="AA267" i="7"/>
  <c r="AA257" i="7"/>
  <c r="AA228" i="7"/>
  <c r="AA236" i="7"/>
  <c r="AA98" i="7"/>
  <c r="AA97" i="7"/>
  <c r="AA96" i="7"/>
  <c r="AA94" i="7"/>
  <c r="AA92" i="7"/>
  <c r="AA90" i="7"/>
  <c r="AA87" i="7"/>
  <c r="AA86" i="7"/>
  <c r="AA85" i="7"/>
  <c r="AA84" i="7"/>
  <c r="AA83" i="7"/>
  <c r="AA82" i="7"/>
  <c r="AA80" i="7"/>
  <c r="AA79" i="7"/>
  <c r="AA78" i="7"/>
  <c r="AA77" i="7"/>
  <c r="AA76" i="7"/>
  <c r="AA75" i="7"/>
  <c r="AA73" i="7"/>
  <c r="AA72" i="7"/>
  <c r="AA71" i="7"/>
  <c r="AA70" i="7"/>
  <c r="AA69" i="7"/>
  <c r="AA68" i="7"/>
  <c r="AA58" i="7"/>
  <c r="AA57" i="7"/>
  <c r="AA56" i="7"/>
  <c r="AA54" i="7"/>
  <c r="AA53" i="7"/>
  <c r="AA52" i="7"/>
  <c r="AA51" i="7"/>
  <c r="AA50" i="7"/>
  <c r="AA49" i="7"/>
  <c r="AA48" i="7"/>
  <c r="AA46" i="7"/>
  <c r="AA45" i="7"/>
  <c r="AA44" i="7"/>
  <c r="AA43" i="7"/>
  <c r="AA42" i="7"/>
  <c r="AA41" i="7"/>
  <c r="AA40" i="7"/>
  <c r="AA38" i="7"/>
  <c r="AA37" i="7"/>
  <c r="AA36" i="7"/>
  <c r="AA35" i="7"/>
  <c r="AA33" i="7"/>
  <c r="AA32" i="7"/>
  <c r="AA30" i="7"/>
  <c r="AA28" i="7"/>
  <c r="AA19" i="7"/>
  <c r="AA17" i="7"/>
  <c r="AA24" i="7"/>
  <c r="AG79" i="7" l="1"/>
  <c r="O79" i="7"/>
  <c r="U79" i="7" s="1"/>
  <c r="AG38" i="7"/>
  <c r="O38" i="7"/>
  <c r="U38" i="7" s="1"/>
  <c r="AG57" i="7"/>
  <c r="O57" i="7"/>
  <c r="U57" i="7" s="1"/>
  <c r="AG84" i="7"/>
  <c r="O84" i="7"/>
  <c r="U84" i="7" s="1"/>
  <c r="AG204" i="7"/>
  <c r="O204" i="7"/>
  <c r="U204" i="7" s="1"/>
  <c r="AG223" i="7"/>
  <c r="O223" i="7"/>
  <c r="U223" i="7" s="1"/>
  <c r="AG54" i="7"/>
  <c r="O54" i="7"/>
  <c r="U54" i="7" s="1"/>
  <c r="O225" i="7"/>
  <c r="U225" i="7" s="1"/>
  <c r="AG225" i="7"/>
  <c r="AG58" i="7"/>
  <c r="O58" i="7"/>
  <c r="U58" i="7" s="1"/>
  <c r="O85" i="7"/>
  <c r="U85" i="7" s="1"/>
  <c r="AG85" i="7"/>
  <c r="AG240" i="7"/>
  <c r="O240" i="7"/>
  <c r="U240" i="7" s="1"/>
  <c r="AG251" i="7"/>
  <c r="O251" i="7"/>
  <c r="U251" i="7" s="1"/>
  <c r="AG67" i="7"/>
  <c r="O67" i="7"/>
  <c r="U67" i="7" s="1"/>
  <c r="AG263" i="7"/>
  <c r="O263" i="7"/>
  <c r="U263" i="7" s="1"/>
  <c r="AG83" i="7"/>
  <c r="O83" i="7"/>
  <c r="U83" i="7" s="1"/>
  <c r="AG40" i="7"/>
  <c r="O40" i="7"/>
  <c r="U40" i="7" s="1"/>
  <c r="AG41" i="7"/>
  <c r="O41" i="7"/>
  <c r="U41" i="7" s="1"/>
  <c r="O68" i="7"/>
  <c r="U68" i="7" s="1"/>
  <c r="AG68" i="7"/>
  <c r="O86" i="7"/>
  <c r="U86" i="7" s="1"/>
  <c r="AG86" i="7"/>
  <c r="AG249" i="7"/>
  <c r="O249" i="7"/>
  <c r="U249" i="7" s="1"/>
  <c r="O241" i="7"/>
  <c r="U241" i="7" s="1"/>
  <c r="AG241" i="7"/>
  <c r="O274" i="7"/>
  <c r="U274" i="7" s="1"/>
  <c r="AG274" i="7"/>
  <c r="AG247" i="7"/>
  <c r="O247" i="7"/>
  <c r="U247" i="7" s="1"/>
  <c r="AG42" i="7"/>
  <c r="O42" i="7"/>
  <c r="U42" i="7" s="1"/>
  <c r="O69" i="7"/>
  <c r="U69" i="7" s="1"/>
  <c r="AG69" i="7"/>
  <c r="AG87" i="7"/>
  <c r="O87" i="7"/>
  <c r="U87" i="7" s="1"/>
  <c r="AG270" i="7"/>
  <c r="O270" i="7"/>
  <c r="U270" i="7" s="1"/>
  <c r="AG260" i="7"/>
  <c r="O260" i="7"/>
  <c r="U260" i="7" s="1"/>
  <c r="O36" i="7"/>
  <c r="U36" i="7" s="1"/>
  <c r="AG36" i="7"/>
  <c r="AG56" i="7"/>
  <c r="O56" i="7"/>
  <c r="U56" i="7" s="1"/>
  <c r="AG206" i="7"/>
  <c r="O206" i="7"/>
  <c r="U206" i="7" s="1"/>
  <c r="AG62" i="7"/>
  <c r="O62" i="7"/>
  <c r="U62" i="7" s="1"/>
  <c r="AG44" i="7"/>
  <c r="O44" i="7"/>
  <c r="U44" i="7" s="1"/>
  <c r="AG71" i="7"/>
  <c r="O71" i="7"/>
  <c r="U71" i="7" s="1"/>
  <c r="AG92" i="7"/>
  <c r="O92" i="7"/>
  <c r="U92" i="7" s="1"/>
  <c r="O275" i="7"/>
  <c r="U275" i="7" s="1"/>
  <c r="AG275" i="7"/>
  <c r="AG239" i="7"/>
  <c r="O239" i="7"/>
  <c r="U239" i="7" s="1"/>
  <c r="AG281" i="7"/>
  <c r="O281" i="7"/>
  <c r="U281" i="7" s="1"/>
  <c r="AG253" i="7"/>
  <c r="O253" i="7"/>
  <c r="U253" i="7" s="1"/>
  <c r="AG266" i="7"/>
  <c r="O266" i="7"/>
  <c r="U266" i="7" s="1"/>
  <c r="AG232" i="7"/>
  <c r="O232" i="7"/>
  <c r="U232" i="7" s="1"/>
  <c r="AG43" i="7"/>
  <c r="O43" i="7"/>
  <c r="U43" i="7" s="1"/>
  <c r="AG24" i="7"/>
  <c r="O24" i="7"/>
  <c r="U24" i="7" s="1"/>
  <c r="AG45" i="7"/>
  <c r="O45" i="7"/>
  <c r="U45" i="7" s="1"/>
  <c r="AG72" i="7"/>
  <c r="O72" i="7"/>
  <c r="U72" i="7" s="1"/>
  <c r="AG94" i="7"/>
  <c r="O94" i="7"/>
  <c r="U94" i="7" s="1"/>
  <c r="AG214" i="7"/>
  <c r="O214" i="7"/>
  <c r="U214" i="7" s="1"/>
  <c r="AG18" i="7"/>
  <c r="O18" i="7"/>
  <c r="U18" i="7" s="1"/>
  <c r="O202" i="7"/>
  <c r="U202" i="7" s="1"/>
  <c r="AG202" i="7"/>
  <c r="O70" i="7"/>
  <c r="U70" i="7" s="1"/>
  <c r="AG70" i="7"/>
  <c r="AG17" i="7"/>
  <c r="O17" i="7"/>
  <c r="U17" i="7" s="1"/>
  <c r="AG96" i="7"/>
  <c r="O96" i="7"/>
  <c r="U96" i="7" s="1"/>
  <c r="AG245" i="7"/>
  <c r="O245" i="7"/>
  <c r="U245" i="7" s="1"/>
  <c r="AG235" i="7"/>
  <c r="O235" i="7"/>
  <c r="U235" i="7" s="1"/>
  <c r="AG222" i="7"/>
  <c r="O222" i="7"/>
  <c r="U222" i="7" s="1"/>
  <c r="O257" i="7"/>
  <c r="U257" i="7" s="1"/>
  <c r="AG257" i="7"/>
  <c r="O37" i="7"/>
  <c r="U37" i="7" s="1"/>
  <c r="AG37" i="7"/>
  <c r="AG48" i="7"/>
  <c r="O48" i="7"/>
  <c r="U48" i="7" s="1"/>
  <c r="AG75" i="7"/>
  <c r="O75" i="7"/>
  <c r="U75" i="7" s="1"/>
  <c r="AG97" i="7"/>
  <c r="O97" i="7"/>
  <c r="U97" i="7" s="1"/>
  <c r="AG208" i="7"/>
  <c r="O208" i="7"/>
  <c r="U208" i="7" s="1"/>
  <c r="O20" i="7"/>
  <c r="U20" i="7" s="1"/>
  <c r="AG20" i="7"/>
  <c r="AG29" i="7"/>
  <c r="O29" i="7"/>
  <c r="U29" i="7" s="1"/>
  <c r="AG82" i="7"/>
  <c r="O82" i="7"/>
  <c r="U82" i="7" s="1"/>
  <c r="AG90" i="7"/>
  <c r="O90" i="7"/>
  <c r="U90" i="7" s="1"/>
  <c r="AG49" i="7"/>
  <c r="O49" i="7"/>
  <c r="U49" i="7" s="1"/>
  <c r="AG76" i="7"/>
  <c r="O76" i="7"/>
  <c r="U76" i="7" s="1"/>
  <c r="AG98" i="7"/>
  <c r="O98" i="7"/>
  <c r="U98" i="7" s="1"/>
  <c r="AG237" i="7"/>
  <c r="O237" i="7"/>
  <c r="U237" i="7" s="1"/>
  <c r="AG100" i="7"/>
  <c r="O100" i="7"/>
  <c r="U100" i="7" s="1"/>
  <c r="AG52" i="7"/>
  <c r="O52" i="7"/>
  <c r="U52" i="7" s="1"/>
  <c r="O243" i="7"/>
  <c r="U243" i="7" s="1"/>
  <c r="AG243" i="7"/>
  <c r="AG46" i="7"/>
  <c r="O46" i="7"/>
  <c r="U46" i="7" s="1"/>
  <c r="AG19" i="7"/>
  <c r="O19" i="7"/>
  <c r="U19" i="7" s="1"/>
  <c r="AG50" i="7"/>
  <c r="O50" i="7"/>
  <c r="U50" i="7" s="1"/>
  <c r="AG77" i="7"/>
  <c r="O77" i="7"/>
  <c r="U77" i="7" s="1"/>
  <c r="AG236" i="7"/>
  <c r="O236" i="7"/>
  <c r="U236" i="7" s="1"/>
  <c r="AG218" i="7"/>
  <c r="O218" i="7"/>
  <c r="U218" i="7" s="1"/>
  <c r="AG33" i="7"/>
  <c r="O33" i="7"/>
  <c r="U33" i="7" s="1"/>
  <c r="O226" i="7"/>
  <c r="U226" i="7" s="1"/>
  <c r="AG226" i="7"/>
  <c r="O25" i="7"/>
  <c r="U25" i="7" s="1"/>
  <c r="AG25" i="7"/>
  <c r="O73" i="7"/>
  <c r="U73" i="7" s="1"/>
  <c r="AG73" i="7"/>
  <c r="AG28" i="7"/>
  <c r="O28" i="7"/>
  <c r="U28" i="7" s="1"/>
  <c r="AG30" i="7"/>
  <c r="O30" i="7"/>
  <c r="U30" i="7" s="1"/>
  <c r="AG32" i="7"/>
  <c r="O32" i="7"/>
  <c r="U32" i="7" s="1"/>
  <c r="AG51" i="7"/>
  <c r="O51" i="7"/>
  <c r="U51" i="7" s="1"/>
  <c r="AG78" i="7"/>
  <c r="O78" i="7"/>
  <c r="U78" i="7" s="1"/>
  <c r="AG228" i="7"/>
  <c r="O228" i="7"/>
  <c r="U228" i="7" s="1"/>
  <c r="AG210" i="7"/>
  <c r="O210" i="7"/>
  <c r="U210" i="7" s="1"/>
  <c r="AG209" i="7"/>
  <c r="O209" i="7"/>
  <c r="U209" i="7" s="1"/>
  <c r="AG271" i="7"/>
  <c r="O271" i="7"/>
  <c r="U271" i="7" s="1"/>
  <c r="AG205" i="7"/>
  <c r="O205" i="7"/>
  <c r="U205" i="7" s="1"/>
  <c r="AG282" i="7"/>
  <c r="O282" i="7"/>
  <c r="U282" i="7" s="1"/>
  <c r="AG35" i="7"/>
  <c r="O35" i="7"/>
  <c r="U35" i="7" s="1"/>
  <c r="AG53" i="7"/>
  <c r="O53" i="7"/>
  <c r="U53" i="7" s="1"/>
  <c r="AG80" i="7"/>
  <c r="O80" i="7"/>
  <c r="U80" i="7" s="1"/>
  <c r="AG267" i="7"/>
  <c r="O267" i="7"/>
  <c r="U267" i="7" s="1"/>
  <c r="AG212" i="7"/>
  <c r="O212" i="7"/>
  <c r="U212" i="7" s="1"/>
  <c r="O22" i="7"/>
  <c r="U22" i="7" s="1"/>
  <c r="AG22" i="7"/>
  <c r="AG262" i="7"/>
  <c r="O262" i="7"/>
  <c r="U262" i="7" s="1"/>
  <c r="U46" i="6"/>
  <c r="AI25" i="6" l="1"/>
  <c r="AJ25" i="6" s="1"/>
  <c r="AK25" i="6" s="1"/>
  <c r="AL25" i="6" s="1"/>
  <c r="AM25" i="6" s="1"/>
  <c r="AI24" i="6"/>
  <c r="AJ24" i="6" s="1"/>
  <c r="AK24" i="6" s="1"/>
  <c r="AL24" i="6" s="1"/>
  <c r="AM24" i="6" s="1"/>
  <c r="AI23" i="6"/>
  <c r="AJ23" i="6" s="1"/>
  <c r="AK23" i="6" s="1"/>
  <c r="AL23" i="6" s="1"/>
  <c r="AM23" i="6" s="1"/>
  <c r="AI22" i="6"/>
  <c r="AJ22" i="6" s="1"/>
  <c r="AK22" i="6" s="1"/>
  <c r="AL22" i="6" s="1"/>
  <c r="AM22" i="6" s="1"/>
  <c r="AI21" i="6"/>
  <c r="AJ21" i="6" s="1"/>
  <c r="AK21" i="6" s="1"/>
  <c r="AL21" i="6" s="1"/>
  <c r="AM21" i="6" s="1"/>
  <c r="AI20" i="6"/>
  <c r="AJ20" i="6" s="1"/>
  <c r="AK20" i="6" s="1"/>
  <c r="AL20" i="6" s="1"/>
  <c r="AM20" i="6" s="1"/>
  <c r="AI19" i="6"/>
  <c r="AJ19" i="6" s="1"/>
  <c r="AK19" i="6" s="1"/>
  <c r="AL19" i="6" s="1"/>
  <c r="AM19" i="6" s="1"/>
  <c r="AI18" i="6"/>
  <c r="AJ18" i="6" s="1"/>
  <c r="AK18" i="6" s="1"/>
  <c r="AL18" i="6" s="1"/>
  <c r="AM18" i="6" s="1"/>
  <c r="AI17" i="6"/>
  <c r="AJ17" i="6" s="1"/>
  <c r="AK17" i="6" s="1"/>
  <c r="AL17" i="6" s="1"/>
  <c r="AM17" i="6" s="1"/>
  <c r="AI17" i="4" l="1"/>
  <c r="AJ17" i="4" s="1"/>
  <c r="AK17" i="4" s="1"/>
  <c r="AL17" i="4" s="1"/>
  <c r="AM17" i="4" s="1"/>
  <c r="W17" i="4"/>
  <c r="W29" i="4"/>
  <c r="X29" i="4" s="1"/>
  <c r="Y29" i="4" s="1"/>
  <c r="Z29" i="4" s="1"/>
  <c r="AA29" i="4" s="1"/>
  <c r="W30" i="4"/>
  <c r="W31" i="4"/>
  <c r="W32" i="4"/>
  <c r="X32" i="4" s="1"/>
  <c r="W33" i="4"/>
  <c r="X33" i="4" s="1"/>
  <c r="Y33" i="4" s="1"/>
  <c r="Z33" i="4" s="1"/>
  <c r="AA33" i="4" s="1"/>
  <c r="W34" i="4"/>
  <c r="W35" i="4"/>
  <c r="W36" i="4"/>
  <c r="W37" i="4"/>
  <c r="X37" i="4" s="1"/>
  <c r="Y37" i="4" s="1"/>
  <c r="Z37" i="4" s="1"/>
  <c r="AA37" i="4" s="1"/>
  <c r="W38" i="4"/>
  <c r="W39" i="4"/>
  <c r="X39" i="4" s="1"/>
  <c r="W40" i="4"/>
  <c r="W41" i="4"/>
  <c r="X41" i="4" s="1"/>
  <c r="Y41" i="4" s="1"/>
  <c r="Z41" i="4" s="1"/>
  <c r="AA41" i="4" s="1"/>
  <c r="W42" i="4"/>
  <c r="W43" i="4"/>
  <c r="W44" i="4"/>
  <c r="W45" i="4"/>
  <c r="X45" i="4" s="1"/>
  <c r="Y45" i="4" s="1"/>
  <c r="Z45" i="4" s="1"/>
  <c r="AA45" i="4" s="1"/>
  <c r="W46" i="4"/>
  <c r="W47" i="4"/>
  <c r="X47" i="4" s="1"/>
  <c r="W48" i="4"/>
  <c r="W49" i="4"/>
  <c r="X49" i="4" s="1"/>
  <c r="Y49" i="4" s="1"/>
  <c r="Z49" i="4" s="1"/>
  <c r="AA49" i="4" s="1"/>
  <c r="W50" i="4"/>
  <c r="W51" i="4"/>
  <c r="W52" i="4"/>
  <c r="W53" i="4"/>
  <c r="X53" i="4" s="1"/>
  <c r="AI29" i="4"/>
  <c r="AJ29" i="4" s="1"/>
  <c r="AK29" i="4" s="1"/>
  <c r="AL29" i="4" s="1"/>
  <c r="AM29" i="4" s="1"/>
  <c r="AI30" i="4"/>
  <c r="AJ30" i="4" s="1"/>
  <c r="AK30" i="4" s="1"/>
  <c r="AL30" i="4" s="1"/>
  <c r="AM30" i="4" s="1"/>
  <c r="AI31" i="4"/>
  <c r="AJ31" i="4" s="1"/>
  <c r="AK31" i="4" s="1"/>
  <c r="AL31" i="4" s="1"/>
  <c r="AM31" i="4" s="1"/>
  <c r="AI32" i="4"/>
  <c r="AJ32" i="4" s="1"/>
  <c r="AK32" i="4" s="1"/>
  <c r="AL32" i="4" s="1"/>
  <c r="AM32" i="4" s="1"/>
  <c r="AI33" i="4"/>
  <c r="AJ33" i="4" s="1"/>
  <c r="AK33" i="4" s="1"/>
  <c r="AL33" i="4" s="1"/>
  <c r="AM33" i="4" s="1"/>
  <c r="AI34" i="4"/>
  <c r="AJ34" i="4" s="1"/>
  <c r="AK34" i="4" s="1"/>
  <c r="AL34" i="4" s="1"/>
  <c r="AM34" i="4" s="1"/>
  <c r="AI35" i="4"/>
  <c r="AJ35" i="4" s="1"/>
  <c r="AK35" i="4" s="1"/>
  <c r="AL35" i="4" s="1"/>
  <c r="AM35" i="4" s="1"/>
  <c r="AI36" i="4"/>
  <c r="AJ36" i="4" s="1"/>
  <c r="AK36" i="4" s="1"/>
  <c r="AL36" i="4" s="1"/>
  <c r="AM36" i="4" s="1"/>
  <c r="AI37" i="4"/>
  <c r="AJ37" i="4" s="1"/>
  <c r="AK37" i="4" s="1"/>
  <c r="AL37" i="4" s="1"/>
  <c r="AM37" i="4" s="1"/>
  <c r="AI38" i="4"/>
  <c r="AJ38" i="4" s="1"/>
  <c r="AK38" i="4" s="1"/>
  <c r="AL38" i="4" s="1"/>
  <c r="AM38" i="4" s="1"/>
  <c r="AI39" i="4"/>
  <c r="AJ39" i="4" s="1"/>
  <c r="AK39" i="4" s="1"/>
  <c r="AL39" i="4" s="1"/>
  <c r="AM39" i="4" s="1"/>
  <c r="AI40" i="4"/>
  <c r="AJ40" i="4" s="1"/>
  <c r="AK40" i="4" s="1"/>
  <c r="AL40" i="4" s="1"/>
  <c r="AM40" i="4" s="1"/>
  <c r="AI41" i="4"/>
  <c r="AJ41" i="4" s="1"/>
  <c r="AK41" i="4" s="1"/>
  <c r="AL41" i="4" s="1"/>
  <c r="AM41" i="4" s="1"/>
  <c r="AI42" i="4"/>
  <c r="AJ42" i="4" s="1"/>
  <c r="AK42" i="4" s="1"/>
  <c r="AL42" i="4" s="1"/>
  <c r="AM42" i="4" s="1"/>
  <c r="AI43" i="4"/>
  <c r="AJ43" i="4" s="1"/>
  <c r="AK43" i="4" s="1"/>
  <c r="AL43" i="4" s="1"/>
  <c r="AM43" i="4" s="1"/>
  <c r="AI44" i="4"/>
  <c r="AJ44" i="4" s="1"/>
  <c r="AK44" i="4" s="1"/>
  <c r="AL44" i="4" s="1"/>
  <c r="AM44" i="4" s="1"/>
  <c r="AI45" i="4"/>
  <c r="AJ45" i="4" s="1"/>
  <c r="AK45" i="4" s="1"/>
  <c r="AL45" i="4" s="1"/>
  <c r="AM45" i="4" s="1"/>
  <c r="AI46" i="4"/>
  <c r="AJ46" i="4" s="1"/>
  <c r="AK46" i="4" s="1"/>
  <c r="AL46" i="4" s="1"/>
  <c r="AM46" i="4" s="1"/>
  <c r="AI47" i="4"/>
  <c r="AJ47" i="4" s="1"/>
  <c r="AK47" i="4" s="1"/>
  <c r="AL47" i="4" s="1"/>
  <c r="AM47" i="4" s="1"/>
  <c r="AI48" i="4"/>
  <c r="AJ48" i="4" s="1"/>
  <c r="AK48" i="4" s="1"/>
  <c r="AL48" i="4" s="1"/>
  <c r="AM48" i="4" s="1"/>
  <c r="AI49" i="4"/>
  <c r="AJ49" i="4" s="1"/>
  <c r="AK49" i="4" s="1"/>
  <c r="AL49" i="4" s="1"/>
  <c r="AM49" i="4" s="1"/>
  <c r="AI50" i="4"/>
  <c r="AJ50" i="4" s="1"/>
  <c r="AK50" i="4" s="1"/>
  <c r="AL50" i="4" s="1"/>
  <c r="AM50" i="4" s="1"/>
  <c r="AI51" i="4"/>
  <c r="AJ51" i="4" s="1"/>
  <c r="AK51" i="4" s="1"/>
  <c r="AL51" i="4" s="1"/>
  <c r="AM51" i="4" s="1"/>
  <c r="AI52" i="4"/>
  <c r="AJ52" i="4" s="1"/>
  <c r="AK52" i="4" s="1"/>
  <c r="AL52" i="4" s="1"/>
  <c r="AM52" i="4" s="1"/>
  <c r="AI53" i="4"/>
  <c r="AJ53" i="4" s="1"/>
  <c r="AK53" i="4" s="1"/>
  <c r="AL53" i="4" s="1"/>
  <c r="AM53" i="4" s="1"/>
  <c r="AI28" i="4"/>
  <c r="AJ28" i="4" s="1"/>
  <c r="AK28" i="4" s="1"/>
  <c r="AL28" i="4" s="1"/>
  <c r="AM28" i="4" s="1"/>
  <c r="W28" i="4"/>
  <c r="X28" i="4" s="1"/>
  <c r="X34" i="4" l="1"/>
  <c r="Y34" i="4" s="1"/>
  <c r="Z34" i="4" s="1"/>
  <c r="AA34" i="4" s="1"/>
  <c r="X42" i="4"/>
  <c r="Y42" i="4" s="1"/>
  <c r="Z42" i="4" s="1"/>
  <c r="AA42" i="4" s="1"/>
  <c r="X43" i="4"/>
  <c r="X38" i="4"/>
  <c r="Y38" i="4" s="1"/>
  <c r="X51" i="4"/>
  <c r="Y51" i="4" s="1"/>
  <c r="Z51" i="4" s="1"/>
  <c r="AA51" i="4" s="1"/>
  <c r="X50" i="4"/>
  <c r="Y50" i="4" s="1"/>
  <c r="Z50" i="4" s="1"/>
  <c r="AA50" i="4" s="1"/>
  <c r="X31" i="4"/>
  <c r="Y31" i="4" s="1"/>
  <c r="X30" i="4"/>
  <c r="X44" i="4"/>
  <c r="Y44" i="4" s="1"/>
  <c r="Z44" i="4" s="1"/>
  <c r="AA44" i="4" s="1"/>
  <c r="X46" i="4"/>
  <c r="X17" i="4"/>
  <c r="X52" i="4"/>
  <c r="Y52" i="4" s="1"/>
  <c r="Z52" i="4" s="1"/>
  <c r="X35" i="4"/>
  <c r="Y47" i="4"/>
  <c r="Y39" i="4"/>
  <c r="Y28" i="4"/>
  <c r="Y32" i="4"/>
  <c r="X40" i="4"/>
  <c r="X48" i="4"/>
  <c r="X36" i="4"/>
  <c r="Y43" i="4"/>
  <c r="I30" i="3"/>
  <c r="I31" i="3"/>
  <c r="I32" i="3"/>
  <c r="I33" i="3"/>
  <c r="I28" i="3"/>
  <c r="H30" i="3"/>
  <c r="H31" i="3"/>
  <c r="H32" i="3"/>
  <c r="H33" i="3"/>
  <c r="H28" i="3"/>
  <c r="F48" i="3"/>
  <c r="F49" i="3"/>
  <c r="F50" i="3"/>
  <c r="F51" i="3"/>
  <c r="G48" i="3"/>
  <c r="G49" i="3"/>
  <c r="G50" i="3"/>
  <c r="G51" i="3"/>
  <c r="G46" i="3"/>
  <c r="F46" i="3"/>
  <c r="E30" i="3"/>
  <c r="G30" i="3" s="1"/>
  <c r="E31" i="3"/>
  <c r="G31" i="3" s="1"/>
  <c r="E32" i="3"/>
  <c r="G32" i="3" s="1"/>
  <c r="E33" i="3"/>
  <c r="G33" i="3" s="1"/>
  <c r="E28" i="3"/>
  <c r="G28" i="3" s="1"/>
  <c r="D30" i="3"/>
  <c r="F30" i="3" s="1"/>
  <c r="D31" i="3"/>
  <c r="F31" i="3" s="1"/>
  <c r="D32" i="3"/>
  <c r="F32" i="3" s="1"/>
  <c r="D33" i="3"/>
  <c r="F33" i="3" s="1"/>
  <c r="D28" i="3"/>
  <c r="F28" i="3" s="1"/>
  <c r="H52" i="3"/>
  <c r="Z38" i="4" l="1"/>
  <c r="Z31" i="4"/>
  <c r="Y35" i="4"/>
  <c r="Y46" i="4"/>
  <c r="Y30" i="4"/>
  <c r="AA52" i="4"/>
  <c r="Y17" i="4"/>
  <c r="Z47" i="4"/>
  <c r="Z39" i="4"/>
  <c r="Y36" i="4"/>
  <c r="Y40" i="4"/>
  <c r="Z43" i="4"/>
  <c r="AA38" i="4"/>
  <c r="Z35" i="4"/>
  <c r="Y48" i="4"/>
  <c r="Z32" i="4"/>
  <c r="Z28" i="4"/>
  <c r="Y53" i="4"/>
  <c r="AA31" i="4" l="1"/>
  <c r="Z46" i="4"/>
  <c r="Z30" i="4"/>
  <c r="Z17" i="4"/>
  <c r="AA47" i="4"/>
  <c r="AA28" i="4"/>
  <c r="AA39" i="4"/>
  <c r="Z48" i="4"/>
  <c r="Z36" i="4"/>
  <c r="Z53" i="4"/>
  <c r="Z40" i="4"/>
  <c r="AA35" i="4"/>
  <c r="AA32" i="4"/>
  <c r="AA43" i="4"/>
  <c r="AA30" i="4" l="1"/>
  <c r="AA46" i="4"/>
  <c r="AA17" i="4"/>
  <c r="AA48" i="4"/>
  <c r="AA36" i="4"/>
  <c r="AA40" i="4"/>
  <c r="AA53" i="4"/>
  <c r="H34" i="3" l="1"/>
  <c r="H16" i="3"/>
  <c r="F10" i="3"/>
  <c r="G10" i="3"/>
  <c r="F11" i="3"/>
  <c r="G11" i="3"/>
  <c r="F12" i="3"/>
  <c r="G12" i="3"/>
  <c r="F13" i="3"/>
  <c r="G13" i="3"/>
  <c r="F14" i="3"/>
  <c r="G14" i="3"/>
  <c r="F15" i="3"/>
  <c r="G15" i="3"/>
  <c r="G9" i="3"/>
  <c r="F9" i="3"/>
</calcChain>
</file>

<file path=xl/sharedStrings.xml><?xml version="1.0" encoding="utf-8"?>
<sst xmlns="http://schemas.openxmlformats.org/spreadsheetml/2006/main" count="3247" uniqueCount="394">
  <si>
    <t>3-5 ani</t>
  </si>
  <si>
    <t>5-10 ani</t>
  </si>
  <si>
    <t>10-15 ani</t>
  </si>
  <si>
    <t>15-20 ani</t>
  </si>
  <si>
    <t>grad 0</t>
  </si>
  <si>
    <t>grad 1</t>
  </si>
  <si>
    <t>grad 2</t>
  </si>
  <si>
    <t>grad 3</t>
  </si>
  <si>
    <t>grad 4</t>
  </si>
  <si>
    <t>grad 5</t>
  </si>
  <si>
    <t>Nr. crt.</t>
  </si>
  <si>
    <t xml:space="preserve"> Funcţia*)</t>
  </si>
  <si>
    <t>Nivelul studiilor</t>
  </si>
  <si>
    <t>Vechimea în învăţământ</t>
  </si>
  <si>
    <t>Profesor universitar</t>
  </si>
  <si>
    <t>S</t>
  </si>
  <si>
    <t>peste 40 ani</t>
  </si>
  <si>
    <t>35-40 ani</t>
  </si>
  <si>
    <t>30-35 ani</t>
  </si>
  <si>
    <t>25-30 ani</t>
  </si>
  <si>
    <t>20-25 ani</t>
  </si>
  <si>
    <t>6-10 ani</t>
  </si>
  <si>
    <t>Conferenţiar universitar</t>
  </si>
  <si>
    <t>3-6 ani</t>
  </si>
  <si>
    <t>Şef lucrări                   (lector universitar)</t>
  </si>
  <si>
    <t>Asistent universitar</t>
  </si>
  <si>
    <t>până la 3 ani</t>
  </si>
  <si>
    <t>0- 3ani</t>
  </si>
  <si>
    <t>&gt; 20 ani</t>
  </si>
  <si>
    <t>coef : %</t>
  </si>
  <si>
    <t>sal . Min</t>
  </si>
  <si>
    <t>Incepand cu ianuarie 2018 sal. Net = 0.585* sal. Brut</t>
  </si>
  <si>
    <t>Ianuarie  2022 - Decembrie 2022</t>
  </si>
  <si>
    <t>Ianuarie  2021 - Decembrie 2021</t>
  </si>
  <si>
    <t>sp. Doctor =</t>
  </si>
  <si>
    <t xml:space="preserve"> 1. Funcţiile de conducere din învăţământul superior</t>
  </si>
  <si>
    <t>Nr.      crt</t>
  </si>
  <si>
    <t>Funcţia</t>
  </si>
  <si>
    <t>Grad I</t>
  </si>
  <si>
    <t>Grad II</t>
  </si>
  <si>
    <t>Salariul de bază - lei</t>
  </si>
  <si>
    <t>Rector*)</t>
  </si>
  <si>
    <t>Prorector*)</t>
  </si>
  <si>
    <t>Decan *)</t>
  </si>
  <si>
    <t>Prodecan*)</t>
  </si>
  <si>
    <t>Director de departament</t>
  </si>
  <si>
    <t>Director general administrativ al universitatii *)</t>
  </si>
  <si>
    <t>*) Salariile de baza cuprind și salariul de bază aferent unei norme didactice.</t>
  </si>
  <si>
    <t xml:space="preserve">  **)</t>
  </si>
  <si>
    <t>Se utilizeaza numai in institutiile de invatamant superior care au fuzionat.</t>
  </si>
  <si>
    <t>Nr.      crt.</t>
  </si>
  <si>
    <t>3. Funcţiile de conducere pentru funcţiile didactice auxiliare</t>
  </si>
  <si>
    <t>Director, contabil-şef*)</t>
  </si>
  <si>
    <t>Secretar-şef universitate*)</t>
  </si>
  <si>
    <t>Secretar-şef facultate*)</t>
  </si>
  <si>
    <t>Şef serviciu*</t>
  </si>
  <si>
    <t>Şef birou*</t>
  </si>
  <si>
    <t>Salariu Net</t>
  </si>
  <si>
    <t>sp. Doct.</t>
  </si>
  <si>
    <t>Ianuarie2017 - Iunie2017</t>
  </si>
  <si>
    <t>Salarizare perioada:</t>
  </si>
  <si>
    <t>Iulie2017 - Decembrie2017</t>
  </si>
  <si>
    <t>Ianuarie2021-Decembrie2021</t>
  </si>
  <si>
    <t>Ianuarie2022-Decembrie2022</t>
  </si>
  <si>
    <t>Salariu incadrare</t>
  </si>
  <si>
    <t>Din decembrie 2018 se adauga indemnizatia de hrana=</t>
  </si>
  <si>
    <t>Din decembrie 2018 se adauga indemnizaţie de vacanţă=</t>
  </si>
  <si>
    <t>Suma Comp.L_63</t>
  </si>
  <si>
    <t>S. Comp.L_63*0,7014</t>
  </si>
  <si>
    <t>Administrator șef facultate</t>
  </si>
  <si>
    <t xml:space="preserve">Se adaugadaca doctoratul este in domeniu de activitate </t>
  </si>
  <si>
    <t xml:space="preserve">Coeficienți   Legea 153                                                                                                                                                                 Gradaţia </t>
  </si>
  <si>
    <r>
      <t xml:space="preserve">Funcţia invatamant superior                                                          </t>
    </r>
    <r>
      <rPr>
        <b/>
        <sz val="10"/>
        <rFont val="Times New Roman"/>
        <family val="1"/>
        <charset val="238"/>
      </rPr>
      <t>Cu stabilitate</t>
    </r>
  </si>
  <si>
    <t>Ianuarie2017 - Iulie2017</t>
  </si>
  <si>
    <r>
      <t xml:space="preserve">Funcţia invatamant superior                                                          </t>
    </r>
    <r>
      <rPr>
        <b/>
        <sz val="10"/>
        <rFont val="Times New Roman"/>
        <family val="1"/>
        <charset val="238"/>
      </rPr>
      <t>Fara stabilitate</t>
    </r>
  </si>
  <si>
    <t>secretar</t>
  </si>
  <si>
    <t>secretar debutant</t>
  </si>
  <si>
    <t>Casier, magaziner, funcționar, arhivar</t>
  </si>
  <si>
    <t>Șef formație pază/pompieri</t>
  </si>
  <si>
    <t>Debutant</t>
  </si>
  <si>
    <t>M; G</t>
  </si>
  <si>
    <t>M</t>
  </si>
  <si>
    <t>Şef formaţie muncitori</t>
  </si>
  <si>
    <t>debutant</t>
  </si>
  <si>
    <t>Portar, paznic, pompier, guard, bufetier,
manipulant bunuri, curier</t>
  </si>
  <si>
    <t>Bucătar, lenjereasă</t>
  </si>
  <si>
    <t xml:space="preserve">Îngrijitor </t>
  </si>
  <si>
    <t>II - fără sporuri</t>
  </si>
  <si>
    <t>Muncitor calificat                                   III</t>
  </si>
  <si>
    <t>Muncitor calificat                                    II</t>
  </si>
  <si>
    <t>Muncitor calificat / Bucătar calificat,  I</t>
  </si>
  <si>
    <t>Muncitor calificat                                   IV</t>
  </si>
  <si>
    <t>Muncitor necalificat                                I</t>
  </si>
  <si>
    <t>Maistru                                                        I</t>
  </si>
  <si>
    <t>Maistru                                                       II</t>
  </si>
  <si>
    <t>Șofer                                                             I</t>
  </si>
  <si>
    <t>Stenodactilograf, secretar-dactilograf, dactilograf                                               IA</t>
  </si>
  <si>
    <t>Administrator,                                            I</t>
  </si>
  <si>
    <t>Administrator,                                           II</t>
  </si>
  <si>
    <t xml:space="preserve">Şef depozit,                                                  I </t>
  </si>
  <si>
    <t>Şef depozit,                                                II</t>
  </si>
  <si>
    <t>Îngrijitor,                                       debutant</t>
  </si>
  <si>
    <t>Şofer                                                            II</t>
  </si>
  <si>
    <t xml:space="preserve">                                                                     I</t>
  </si>
  <si>
    <t>treapta I</t>
  </si>
  <si>
    <t>treapta II</t>
  </si>
  <si>
    <t>treapta III</t>
  </si>
  <si>
    <t>Supraveghetor sală</t>
  </si>
  <si>
    <t>Mânuitor carte, garderobier</t>
  </si>
  <si>
    <t>grad I</t>
  </si>
  <si>
    <t>grad II</t>
  </si>
  <si>
    <t>grad III</t>
  </si>
  <si>
    <t>Cercetător ştiinţific I</t>
  </si>
  <si>
    <t>Cercetător ştiinţific II</t>
  </si>
  <si>
    <t>Cercetător ştiinţific III</t>
  </si>
  <si>
    <t>Cercetător ştiinţific</t>
  </si>
  <si>
    <t>Asistent de cercetare ştiinţifică</t>
  </si>
  <si>
    <t>Asistent de cercetare ştiinţifică stagiar</t>
  </si>
  <si>
    <t>Asistent I</t>
  </si>
  <si>
    <t>Asistent II</t>
  </si>
  <si>
    <t>Asistent stagiar</t>
  </si>
  <si>
    <t>net sp. Doctor =</t>
  </si>
  <si>
    <t>SSD</t>
  </si>
  <si>
    <t>PL/M</t>
  </si>
  <si>
    <t>Instructor, model treapta I</t>
  </si>
  <si>
    <t>Mediator şcolar treapta I</t>
  </si>
  <si>
    <t>M/G</t>
  </si>
  <si>
    <t>Biolog, biochimist, chimist, fizician</t>
  </si>
  <si>
    <t xml:space="preserve">              grad II</t>
  </si>
  <si>
    <t xml:space="preserve">               grad  III </t>
  </si>
  <si>
    <t xml:space="preserve">                debutant</t>
  </si>
  <si>
    <t xml:space="preserve">                     gradul  I </t>
  </si>
  <si>
    <t xml:space="preserve">                     gradul  II</t>
  </si>
  <si>
    <t xml:space="preserve">                     debutant</t>
  </si>
  <si>
    <t xml:space="preserve">Secretar institutie/ unitate de invatamant grad I </t>
  </si>
  <si>
    <t xml:space="preserve">                                                 grad  II</t>
  </si>
  <si>
    <t xml:space="preserve">                                               grad  III</t>
  </si>
  <si>
    <t xml:space="preserve">                                               debutant</t>
  </si>
  <si>
    <t xml:space="preserve">                                     grad  I</t>
  </si>
  <si>
    <t xml:space="preserve">                                    grad   II</t>
  </si>
  <si>
    <t xml:space="preserve">                                      debutant</t>
  </si>
  <si>
    <t xml:space="preserve">                                gradul  II</t>
  </si>
  <si>
    <t xml:space="preserve">                                debutant</t>
  </si>
  <si>
    <t xml:space="preserve">                                      grad II </t>
  </si>
  <si>
    <t xml:space="preserve">                                      grad III </t>
  </si>
  <si>
    <t xml:space="preserve">                                   grad II </t>
  </si>
  <si>
    <t xml:space="preserve">                                   grad  III </t>
  </si>
  <si>
    <t xml:space="preserve">                                   debutant </t>
  </si>
  <si>
    <t xml:space="preserve">                     gradul  III</t>
  </si>
  <si>
    <t xml:space="preserve">       grad II</t>
  </si>
  <si>
    <t xml:space="preserve">       grad III</t>
  </si>
  <si>
    <t xml:space="preserve">       debutant</t>
  </si>
  <si>
    <t>Pedagog şcolar, laborant, mediator școlar grad I</t>
  </si>
  <si>
    <t xml:space="preserve">                                    grad  II</t>
  </si>
  <si>
    <t xml:space="preserve">                                     grad III</t>
  </si>
  <si>
    <t xml:space="preserve">                                 gradul  II</t>
  </si>
  <si>
    <t xml:space="preserve">                                 debutant</t>
  </si>
  <si>
    <t xml:space="preserve">                                   treapta  II </t>
  </si>
  <si>
    <t xml:space="preserve">                                   treapta  III </t>
  </si>
  <si>
    <t xml:space="preserve">                    treapta  I </t>
  </si>
  <si>
    <t xml:space="preserve">                     treapta II </t>
  </si>
  <si>
    <t xml:space="preserve">                      debutant</t>
  </si>
  <si>
    <t>Secretar institutie/ unitate de invatamant treapta I A</t>
  </si>
  <si>
    <t xml:space="preserve">            treapta  I</t>
  </si>
  <si>
    <t xml:space="preserve">           treapta  II</t>
  </si>
  <si>
    <t xml:space="preserve">              debutant</t>
  </si>
  <si>
    <t xml:space="preserve">                       treapta  I</t>
  </si>
  <si>
    <t xml:space="preserve">                       treapta  II</t>
  </si>
  <si>
    <t xml:space="preserve">                         debutant</t>
  </si>
  <si>
    <t xml:space="preserve">                  treapta  I </t>
  </si>
  <si>
    <t xml:space="preserve">                  treapta  II</t>
  </si>
  <si>
    <t xml:space="preserve">                    debutant</t>
  </si>
  <si>
    <t xml:space="preserve">                treapta  II</t>
  </si>
  <si>
    <t xml:space="preserve">                  debutant</t>
  </si>
  <si>
    <t xml:space="preserve">Şef atelier-şcoală, tehnician, administrator patrimoniu  treapta I </t>
  </si>
  <si>
    <t xml:space="preserve">                  treapta II </t>
  </si>
  <si>
    <t xml:space="preserve">                  treapta III </t>
  </si>
  <si>
    <t xml:space="preserve">                  debutant </t>
  </si>
  <si>
    <t>Laborant treapta  I</t>
  </si>
  <si>
    <t xml:space="preserve">              treapta II</t>
  </si>
  <si>
    <t xml:space="preserve">               debutant</t>
  </si>
  <si>
    <t xml:space="preserve">                          treapta  II</t>
  </si>
  <si>
    <t xml:space="preserve">                            debutant</t>
  </si>
  <si>
    <t xml:space="preserve">                       treapta II</t>
  </si>
  <si>
    <t xml:space="preserve">                        debutant</t>
  </si>
  <si>
    <t>Supraveghetor noapte treapta I</t>
  </si>
  <si>
    <t xml:space="preserve">                               treapta  II</t>
  </si>
  <si>
    <t>Informatician, analist programator  
gradul  I A</t>
  </si>
  <si>
    <t>Pedagog scolar, laborant;
 grad IA</t>
  </si>
  <si>
    <t xml:space="preserve">Instructor-animator, corepetitor; instructor de educaţie extraşcolară:
 gradul  I </t>
  </si>
  <si>
    <t xml:space="preserve">Administrator patrimoniu;
 grad I </t>
  </si>
  <si>
    <t xml:space="preserve">Informatician, analist programator;
 gradul  I </t>
  </si>
  <si>
    <t xml:space="preserve">Secretar institutie unitate de invatamant;
 grad I </t>
  </si>
  <si>
    <t xml:space="preserve">Instructor-animator, corepetitor, instructor de educaţie extraşcolară;
  gradul  I </t>
  </si>
  <si>
    <t xml:space="preserve">Administrator financiar Bibliotecar*); 
treapta  I </t>
  </si>
  <si>
    <t>Informatician, analist programator;
 treapta I A</t>
  </si>
  <si>
    <t>Pedagog scolar;
 treapta IA</t>
  </si>
  <si>
    <t>Instructor-animator, instructor educaţie extraşcolară;
 treapta I A</t>
  </si>
  <si>
    <t>Corepetitor;
 treapta I</t>
  </si>
  <si>
    <t>*) Se utilizează doar în bibliotecile din unităţile de învăţământ preuniversitar.</t>
  </si>
  <si>
    <t>Funcţia, gradul sau treapta profesională ANEXA I.6 Salarii de bază pentru funcţiile didactice auxiliare L153/2017</t>
  </si>
  <si>
    <t xml:space="preserve">Salarii nete - lei                                                                                                                                                                   Gradaţia </t>
  </si>
  <si>
    <r>
      <t xml:space="preserve">Salariul de bază - lei   </t>
    </r>
    <r>
      <rPr>
        <b/>
        <sz val="10"/>
        <rFont val="Times New Roman"/>
        <family val="1"/>
        <charset val="238"/>
      </rPr>
      <t xml:space="preserve">Legea 153   </t>
    </r>
    <r>
      <rPr>
        <sz val="10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Gradaţia </t>
    </r>
  </si>
  <si>
    <t>Didactic auuxiliar cu stabilitate</t>
  </si>
  <si>
    <t>Inginer de sistem;  
gradul  I A</t>
  </si>
  <si>
    <t xml:space="preserve">Operator date; 
treapta  I </t>
  </si>
  <si>
    <t>Alte funcții Auxiliare conform Ordin Comun
 MEN 3058/16.01.2018 si MMJS 943/23.01.2018</t>
  </si>
  <si>
    <t>Biolog, biochimist, chimist, fizician; principal,</t>
  </si>
  <si>
    <t>Biolog, biochimist, chimist, fizician; debutant</t>
  </si>
  <si>
    <t>Psiholog principal</t>
  </si>
  <si>
    <t>Psiholog specialist</t>
  </si>
  <si>
    <t>Psiholog practicant</t>
  </si>
  <si>
    <t>Psiholog stagiar</t>
  </si>
  <si>
    <t>Sociolog principal</t>
  </si>
  <si>
    <t xml:space="preserve">Sociolog </t>
  </si>
  <si>
    <t>Sociolog debutant</t>
  </si>
  <si>
    <t xml:space="preserve"> gradul II</t>
  </si>
  <si>
    <t>Inginer agronom, zootehnist, pedolog; 
gradul I</t>
  </si>
  <si>
    <t>Biolog, biochimist, chimist, fizician; specialist;</t>
  </si>
  <si>
    <t>Inginer;
 specialist I A</t>
  </si>
  <si>
    <t xml:space="preserve"> gradul I</t>
  </si>
  <si>
    <t xml:space="preserve">Subinginer;
  I </t>
  </si>
  <si>
    <t xml:space="preserve"> II</t>
  </si>
  <si>
    <t>III</t>
  </si>
  <si>
    <t>Consilier juridic,
 grad IA</t>
  </si>
  <si>
    <t>Referent de specialitate 
gradul I</t>
  </si>
  <si>
    <t>Referent      gradul I</t>
  </si>
  <si>
    <t>Referent          IA</t>
  </si>
  <si>
    <t>Funcţia, gradul sau treapta profesională  salarii de bază pentru altefuncţii didactice auxiliare L153/2017</t>
  </si>
  <si>
    <t>Didactic auuxiliar fără stabilitate</t>
  </si>
  <si>
    <t>Administrator financiar, bibliotecar*)
 grad I</t>
  </si>
  <si>
    <t xml:space="preserve">Administrator financiar, Bibliotecar*);
 grad I </t>
  </si>
  <si>
    <t>Funcţia, gradul sau treapta profesională</t>
  </si>
  <si>
    <t xml:space="preserve">Administrator financiar grad I </t>
  </si>
  <si>
    <t xml:space="preserve">grad II </t>
  </si>
  <si>
    <t xml:space="preserve">grad  III </t>
  </si>
  <si>
    <t xml:space="preserve">debutant </t>
  </si>
  <si>
    <t>Consilier juridic, auditor grad IA</t>
  </si>
  <si>
    <t>Informatician gradul I A</t>
  </si>
  <si>
    <t xml:space="preserve">grad I </t>
  </si>
  <si>
    <t xml:space="preserve">Secretar institutie/unitate de invatamant grad I </t>
  </si>
  <si>
    <t>Pedagog scolar, laborant; grad IA</t>
  </si>
  <si>
    <t xml:space="preserve">grad  I </t>
  </si>
  <si>
    <t xml:space="preserve">Instructor-animator, corepetitor; instructor de educaţie extraşcolară grad I </t>
  </si>
  <si>
    <t>grad  II</t>
  </si>
  <si>
    <t xml:space="preserve">Administrator patrimoniu grad I </t>
  </si>
  <si>
    <t xml:space="preserve">grad III </t>
  </si>
  <si>
    <t xml:space="preserve">Informatician gradul  I </t>
  </si>
  <si>
    <t>gradul  II</t>
  </si>
  <si>
    <t>gradul  III</t>
  </si>
  <si>
    <t xml:space="preserve"> debutant</t>
  </si>
  <si>
    <t>Pedagog şcolar, laborant grad I</t>
  </si>
  <si>
    <t xml:space="preserve">Instructor-animator, corepetitor, instructor de educaţie extraşcolară  grad I </t>
  </si>
  <si>
    <t>Administrator financiar contabil treapta I</t>
  </si>
  <si>
    <t xml:space="preserve">treapta  II </t>
  </si>
  <si>
    <t xml:space="preserve">treapta  III </t>
  </si>
  <si>
    <t>Informatician  treapta I A</t>
  </si>
  <si>
    <t xml:space="preserve">treapta I </t>
  </si>
  <si>
    <t xml:space="preserve">Secretar institutie/unitate de invatamant treapta IA </t>
  </si>
  <si>
    <t>Pedagog scolar  treapta IA</t>
  </si>
  <si>
    <t>Instructor-animator, instructor educaţie extraşcolară treapta I A</t>
  </si>
  <si>
    <t>Corepetitor treapta I</t>
  </si>
  <si>
    <t xml:space="preserve">Şef atelier-şcoală, administrator patrimoniu  treapta I </t>
  </si>
  <si>
    <t xml:space="preserve">treapta II </t>
  </si>
  <si>
    <t xml:space="preserve">treapta III </t>
  </si>
  <si>
    <t>Laborant  treapta I</t>
  </si>
  <si>
    <t>Îngrijitor grupă învățământ preșcolar</t>
  </si>
  <si>
    <t xml:space="preserve">Supraveghetor noapte </t>
  </si>
  <si>
    <t>G</t>
  </si>
  <si>
    <t>Bibliotecar, documentarist, redactor  grad  IA  - din institutii de învățământ superior și biblioteci centrale universitare</t>
  </si>
  <si>
    <t xml:space="preserve">Bibliotecar, documentarist, redactor  grad I </t>
  </si>
  <si>
    <t>Bibliotecar, documentarist, redactor  I A</t>
  </si>
  <si>
    <t>Mânuitor carte</t>
  </si>
  <si>
    <t>Analist, programator, inginer sistem ; IA</t>
  </si>
  <si>
    <t xml:space="preserve">Analist (programator) ajutor ; IA </t>
  </si>
  <si>
    <t>Operator, controlor date; I</t>
  </si>
  <si>
    <t>Inginer, economist, referent de specialitate gradul IA</t>
  </si>
  <si>
    <t>grad debutant</t>
  </si>
  <si>
    <t>Subinginer gradul I</t>
  </si>
  <si>
    <t>Biolog, biochmist, chimist, fizician principal</t>
  </si>
  <si>
    <t>Biolog, biochimist, chimist, fizician  specialist</t>
  </si>
  <si>
    <t>Biolog, biochimist, chimist, fizician, debutant</t>
  </si>
  <si>
    <t xml:space="preserve">Inginer  agronom, zootehnist , horticultor, pedolog grad I </t>
  </si>
  <si>
    <t>Psiholog, sociolog principal</t>
  </si>
  <si>
    <t>Psiholog, sociolog</t>
  </si>
  <si>
    <t>Psiholog, sociolog debutant</t>
  </si>
  <si>
    <t xml:space="preserve">Cercetător ştiinţific principal grad I </t>
  </si>
  <si>
    <t xml:space="preserve">Cercetător ştiinţific </t>
  </si>
  <si>
    <t>Asistent treapta I</t>
  </si>
  <si>
    <t>Regizor artistic, pictor, scenograf, coregraf, consultant artistic  grad I</t>
  </si>
  <si>
    <t>Maestru de studii (balet, canto, secretar literar muzical), operator imagine sunet grad I</t>
  </si>
  <si>
    <t>Maestru (balet-dans,corepetit.), dirij.cor; grad I</t>
  </si>
  <si>
    <t>Maestru (balet - dans, corepetitor), maestru de studii balet;  I</t>
  </si>
  <si>
    <t xml:space="preserve">   II</t>
  </si>
  <si>
    <t xml:space="preserve">  III</t>
  </si>
  <si>
    <t xml:space="preserve">Artist plastic, machior, peruchier, monteur imagine, editor imagine grad I </t>
  </si>
  <si>
    <t xml:space="preserve">Artist plastic, machior, peruchier, monteur imagine, editor imagine I  </t>
  </si>
  <si>
    <t xml:space="preserve">    II</t>
  </si>
  <si>
    <t xml:space="preserve">   III</t>
  </si>
  <si>
    <t xml:space="preserve"> </t>
  </si>
  <si>
    <t xml:space="preserve">Regizor scenă (culise) treapta I </t>
  </si>
  <si>
    <t xml:space="preserve">Secretar tehnic  de redacţie, traducător, tehnoredactor, corector, desenator artistic grad I </t>
  </si>
  <si>
    <t>Redactor grad I</t>
  </si>
  <si>
    <t xml:space="preserve">Secretar de  redacţie, tehnoredactor treapta IA </t>
  </si>
  <si>
    <t>Conservator, restaurator, muzeograf, bibliograf grad IA</t>
  </si>
  <si>
    <t>Conservator, restaurator, muzeograf, bibliograf grad I</t>
  </si>
  <si>
    <t>Conservator, restaurator, custode sala treapta I</t>
  </si>
  <si>
    <t>Asistent social gradul  I - (asistent social principal)</t>
  </si>
  <si>
    <t>Asistent social gradul  II - (asistent social specialist)</t>
  </si>
  <si>
    <t>Asistent social gradul  III - (asistent social practicant)</t>
  </si>
  <si>
    <t>Asistent social debutant</t>
  </si>
  <si>
    <t>Asistent social gradul  II - (asistent social )</t>
  </si>
  <si>
    <t>Asistent social I - (asitent social principal)</t>
  </si>
  <si>
    <t>Antrenor maestru (categoria I)</t>
  </si>
  <si>
    <t>Antrenor senior (categoria a II-a)</t>
  </si>
  <si>
    <t>Antrenor (categoria a III-a și a IV-a)</t>
  </si>
  <si>
    <t>Antrenor asistent (categoria a V-a si debutant)</t>
  </si>
  <si>
    <t>Medic veterinar grad I</t>
  </si>
  <si>
    <t>Tehnician, referent IA</t>
  </si>
  <si>
    <t>Căpitan</t>
  </si>
  <si>
    <t>Şef mecanic</t>
  </si>
  <si>
    <t>Ofiţer de punte, ofiţer mecanic, ofiţer electrician</t>
  </si>
  <si>
    <t>Şef timonier, şef echipaj</t>
  </si>
  <si>
    <t>Total =</t>
  </si>
  <si>
    <t>Alte Funcţii, grade sau treapte profesionale nespecificate in Grila</t>
  </si>
  <si>
    <t>E. Salarii de bază pentru funcţiile didactice auxiliare din învățământ conform HG38 februarie 2017</t>
  </si>
  <si>
    <t>Bibliotecar, bibliotecar-arhivist, bibliograf, redactor, tehnoredactor, inginer de sistem, documentarist, conservator, restaurator, analist;
 grad IA</t>
  </si>
  <si>
    <t xml:space="preserve">              grad I</t>
  </si>
  <si>
    <t xml:space="preserve">               grad  II</t>
  </si>
  <si>
    <t xml:space="preserve">Bibliotecar, bibliotecar-arhivist, bibliograf, redactor, tehnoredactor, conservator, restaurator;
gradul  I </t>
  </si>
  <si>
    <t xml:space="preserve">                     gradul  II </t>
  </si>
  <si>
    <t xml:space="preserve">Bibliotecar, redactor, tehnoredactor;
 grad I </t>
  </si>
  <si>
    <t>PL</t>
  </si>
  <si>
    <t>Bibliotecar, redactor, tehnoredactor,operator date, controlor date, restaurator, conservator;
 grad IA</t>
  </si>
  <si>
    <t>Funcţia, gradul sau treapta profesională CAPITOLUL II Salarii de bază pentru funcţiile didactice auxiliare L153/2017
 II. Biblioteci Universitare</t>
  </si>
  <si>
    <t>Personal Biblioteci Universitare
 fără stabilitate</t>
  </si>
  <si>
    <t>E. Salarii de bază pentru funcţiile didactice auxiliare din învățământ conform HG38 ianuarie 2017</t>
  </si>
  <si>
    <t>Personal Biblioteci Universitare
 cu stabilitate</t>
  </si>
  <si>
    <t>Funcţia, gradul sau treapta profesională CAPITOLUL II Salarii de bază pentru funcţiile didactice auxiliare L153/2017
 I. Biblioteci naţionale sau de importanţă naţională, precum şi Biblioteca Academiei Române</t>
  </si>
  <si>
    <t>Personal cercetare din Unităti Cercetare</t>
  </si>
  <si>
    <t>Funcţia, gradul sau treapta profesională  salarii de bază pentru
 Capitolul II, Unități de Cercetare Științifică, Dezvoltare Tehnologică și Proiectare L153/2017</t>
  </si>
  <si>
    <t>Decembrie 2018 - 10% neuropsihic</t>
  </si>
  <si>
    <t>Valoare neuropsihic 2018 Brut</t>
  </si>
  <si>
    <t>Salarii - 153/2017-2022</t>
  </si>
  <si>
    <t>Coeficienti - 153/2017-2022</t>
  </si>
  <si>
    <t>Vechimea în munca</t>
  </si>
  <si>
    <t>Invatamant superior</t>
  </si>
  <si>
    <t>trebbia</t>
  </si>
  <si>
    <t>Spor neuropsihic blocat la nivelul 2018</t>
  </si>
  <si>
    <t>Coeficienti - 153/2017-2022 - - obbtinuti la salariu minim 2500</t>
  </si>
  <si>
    <t>Cresteri salariale valori brute prin diferenta intre salarizare conform L153 si salarizare existenta la 2021</t>
  </si>
  <si>
    <t>Spor doctor 2018</t>
  </si>
  <si>
    <t>spor blocat</t>
  </si>
  <si>
    <r>
      <rPr>
        <b/>
        <sz val="11"/>
        <color rgb="FFFF0000"/>
        <rFont val="Calibri"/>
        <family val="2"/>
        <scheme val="minor"/>
      </rPr>
      <t>2350</t>
    </r>
    <r>
      <rPr>
        <sz val="11"/>
        <color theme="1"/>
        <rFont val="Calibri"/>
        <family val="2"/>
        <scheme val="minor"/>
      </rPr>
      <t xml:space="preserve">          sp. Doctor =</t>
    </r>
  </si>
  <si>
    <r>
      <rPr>
        <b/>
        <sz val="11"/>
        <color rgb="FFFF0000"/>
        <rFont val="Calibri"/>
        <family val="2"/>
        <scheme val="minor"/>
      </rPr>
      <t>2350</t>
    </r>
    <r>
      <rPr>
        <sz val="11"/>
        <color theme="1"/>
        <rFont val="Calibri"/>
        <family val="2"/>
        <scheme val="minor"/>
      </rPr>
      <t xml:space="preserve">                 sp. Doctor =</t>
    </r>
  </si>
  <si>
    <r>
      <t xml:space="preserve">Salariul de bază - lei   </t>
    </r>
    <r>
      <rPr>
        <b/>
        <sz val="10"/>
        <rFont val="Calibri"/>
        <family val="2"/>
        <scheme val="minor"/>
      </rPr>
      <t xml:space="preserve">Legea 153   </t>
    </r>
    <r>
      <rPr>
        <sz val="1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Gradaţia </t>
    </r>
  </si>
  <si>
    <t xml:space="preserve">Norma Hrana = </t>
  </si>
  <si>
    <t xml:space="preserve">Spor de doctor = </t>
  </si>
  <si>
    <t>2022/OUG 130</t>
  </si>
  <si>
    <t>2022/ L153-2017</t>
  </si>
  <si>
    <t>Cresteri salariale</t>
  </si>
  <si>
    <t>OUG 130</t>
  </si>
  <si>
    <t>L153-2017</t>
  </si>
  <si>
    <t>Cresteri brute</t>
  </si>
  <si>
    <t xml:space="preserve">Voucher de vacanta = </t>
  </si>
  <si>
    <t>Director/Director general adjunct administrativ al universitatii **)</t>
  </si>
  <si>
    <t xml:space="preserve">Spor de doctor =  </t>
  </si>
  <si>
    <t>Voucher de vacanta =</t>
  </si>
  <si>
    <t xml:space="preserve">Plata cu ora =  </t>
  </si>
  <si>
    <t>brut</t>
  </si>
  <si>
    <t>Net</t>
  </si>
  <si>
    <t>alte drepturi conf OUG 130/2021</t>
  </si>
  <si>
    <t>alte drepturi conf L153/2017</t>
  </si>
  <si>
    <t>2022/ OUG 130/2021</t>
  </si>
  <si>
    <t>2022- conform legea 153/2017</t>
  </si>
  <si>
    <t>2022 Cresteri fata de 2021</t>
  </si>
  <si>
    <t xml:space="preserve">2022 Cresteri fata de 2021 conf. OUG 130                                                                                                                                          Gradaţia </t>
  </si>
  <si>
    <t>Ianuarie  2022- Decembrie 2022</t>
  </si>
  <si>
    <t xml:space="preserve">Salariul de bază - lei                                                                                                                                                              Gradaţia </t>
  </si>
  <si>
    <t xml:space="preserve">2022 Cresteri fata de 2021 conf. L153/2017                                                                                                                                          Gradaţia </t>
  </si>
  <si>
    <r>
      <rPr>
        <b/>
        <sz val="20"/>
        <color theme="1"/>
        <rFont val="Times New Roman"/>
        <family val="1"/>
      </rPr>
      <t>2022</t>
    </r>
    <r>
      <rPr>
        <b/>
        <sz val="20"/>
        <color theme="1"/>
        <rFont val="Times New Roman"/>
        <family val="1"/>
        <charset val="238"/>
      </rPr>
      <t xml:space="preserve"> conform L153/2017</t>
    </r>
  </si>
  <si>
    <t xml:space="preserve">Personal BCU-uri </t>
  </si>
  <si>
    <t xml:space="preserve">Personal cercetare din Universitati </t>
  </si>
  <si>
    <t>Cresteri salariale valori brute prin diferenta intre salarizare conform OUG 130/2021 pt 2022 si salarizare existenta la 2021</t>
  </si>
  <si>
    <t>Ce ar fi trebuit conform L153/2017</t>
  </si>
  <si>
    <t>Salarizare 2022 conform OUG 130/decembrie 2021</t>
  </si>
  <si>
    <t xml:space="preserve">Salariu de Bază - lei                                                                                                                                                        Gradaţia </t>
  </si>
  <si>
    <t xml:space="preserve">Salariu de baza - lei                                                                                                                                                        Gradaţia </t>
  </si>
  <si>
    <t xml:space="preserve">Salariu de baza - lei                                                                                                                                                    Gradaţia </t>
  </si>
  <si>
    <t xml:space="preserve">Salariu de baza - lei                                                                                                                                                   Gradaţia </t>
  </si>
  <si>
    <t xml:space="preserve">Salariu de baza - lei                                                                                                                                                         Gradaţia </t>
  </si>
  <si>
    <t xml:space="preserve">Salariu de baza - lei                                                                                                                                                  Gradaţia </t>
  </si>
  <si>
    <t xml:space="preserve">Salariu de baza - lei                                                                                                                                                       Gradaţia </t>
  </si>
  <si>
    <r>
      <t xml:space="preserve">Salariul de bază - lei   </t>
    </r>
    <r>
      <rPr>
        <b/>
        <sz val="10"/>
        <rFont val="Calibri"/>
        <family val="2"/>
        <scheme val="minor"/>
      </rPr>
      <t xml:space="preserve">OUG 130/ 2021   </t>
    </r>
    <r>
      <rPr>
        <sz val="1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Gradaţia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</si>
</sst>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Times New Roman"/>
      <family val="1"/>
    </font>
    <font>
      <sz val="10"/>
      <color rgb="FF363636"/>
      <name val="Times New Roman"/>
      <family val="1"/>
    </font>
    <font>
      <b/>
      <sz val="10"/>
      <color rgb="FF363636"/>
      <name val="Times New Roman"/>
      <family val="1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22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0"/>
      <color theme="1"/>
      <name val="Times New Roman"/>
      <family val="1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  <charset val="238"/>
    </font>
    <font>
      <b/>
      <sz val="20"/>
      <color theme="1"/>
      <name val="Times New Roman"/>
      <family val="1"/>
    </font>
    <font>
      <sz val="11"/>
      <color rgb="FFFF0000"/>
      <name val="Calibri"/>
      <family val="2"/>
      <charset val="238"/>
      <scheme val="minor"/>
    </font>
    <font>
      <b/>
      <sz val="28"/>
      <color rgb="FFFF000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</cellStyleXfs>
  <cellXfs count="1090">
    <xf numFmtId="0" fontId="0" fillId="0" borderId="0" xfId="0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0" fontId="0" fillId="2" borderId="5" xfId="0" applyNumberFormat="1" applyFill="1" applyBorder="1" applyAlignment="1">
      <alignment horizontal="center" vertical="center"/>
    </xf>
    <xf numFmtId="9" fontId="0" fillId="2" borderId="5" xfId="0" applyNumberFormat="1" applyFill="1" applyBorder="1" applyAlignment="1">
      <alignment horizontal="center" vertical="center"/>
    </xf>
    <xf numFmtId="10" fontId="0" fillId="2" borderId="6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0" fillId="0" borderId="5" xfId="0" applyBorder="1"/>
    <xf numFmtId="0" fontId="6" fillId="0" borderId="19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6" fillId="0" borderId="0" xfId="3" applyFont="1"/>
    <xf numFmtId="0" fontId="6" fillId="0" borderId="0" xfId="3" applyFont="1" applyAlignment="1">
      <alignment horizontal="center" vertical="center" wrapText="1"/>
    </xf>
    <xf numFmtId="0" fontId="6" fillId="0" borderId="0" xfId="3" applyFont="1" applyAlignment="1">
      <alignment horizontal="left" vertical="center"/>
    </xf>
    <xf numFmtId="0" fontId="6" fillId="0" borderId="20" xfId="3" applyFont="1" applyBorder="1" applyAlignment="1">
      <alignment vertical="center" wrapText="1"/>
    </xf>
    <xf numFmtId="0" fontId="6" fillId="0" borderId="5" xfId="3" applyFont="1" applyBorder="1" applyAlignment="1">
      <alignment wrapText="1"/>
    </xf>
    <xf numFmtId="0" fontId="6" fillId="0" borderId="5" xfId="3" applyFont="1" applyBorder="1" applyAlignment="1">
      <alignment horizontal="center" vertical="center" wrapText="1"/>
    </xf>
    <xf numFmtId="0" fontId="6" fillId="0" borderId="5" xfId="3" applyFont="1" applyBorder="1"/>
    <xf numFmtId="0" fontId="6" fillId="0" borderId="10" xfId="3" applyFont="1" applyBorder="1"/>
    <xf numFmtId="0" fontId="6" fillId="0" borderId="1" xfId="3" applyFont="1" applyBorder="1" applyAlignment="1">
      <alignment horizontal="center" vertical="center"/>
    </xf>
    <xf numFmtId="0" fontId="6" fillId="0" borderId="8" xfId="3" applyFont="1" applyBorder="1"/>
    <xf numFmtId="0" fontId="6" fillId="0" borderId="5" xfId="3" applyFont="1" applyBorder="1" applyAlignment="1">
      <alignment horizontal="right" vertical="center" wrapText="1"/>
    </xf>
    <xf numFmtId="0" fontId="6" fillId="0" borderId="5" xfId="3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0" borderId="5" xfId="3" applyFont="1" applyBorder="1" applyAlignment="1">
      <alignment horizontal="left" vertical="center" wrapText="1"/>
    </xf>
    <xf numFmtId="0" fontId="6" fillId="8" borderId="5" xfId="3" applyFont="1" applyFill="1" applyBorder="1" applyAlignment="1">
      <alignment horizontal="center" vertical="center" wrapText="1"/>
    </xf>
    <xf numFmtId="3" fontId="6" fillId="8" borderId="5" xfId="0" applyNumberFormat="1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 wrapText="1"/>
    </xf>
    <xf numFmtId="3" fontId="6" fillId="10" borderId="5" xfId="0" applyNumberFormat="1" applyFont="1" applyFill="1" applyBorder="1" applyAlignment="1">
      <alignment horizontal="center" vertical="center"/>
    </xf>
    <xf numFmtId="3" fontId="10" fillId="10" borderId="5" xfId="0" applyNumberFormat="1" applyFont="1" applyFill="1" applyBorder="1" applyAlignment="1">
      <alignment horizontal="center" vertical="center"/>
    </xf>
    <xf numFmtId="0" fontId="6" fillId="11" borderId="5" xfId="0" applyFont="1" applyFill="1" applyBorder="1" applyAlignment="1">
      <alignment horizontal="center" vertical="center" wrapText="1"/>
    </xf>
    <xf numFmtId="3" fontId="6" fillId="11" borderId="5" xfId="0" applyNumberFormat="1" applyFont="1" applyFill="1" applyBorder="1" applyAlignment="1">
      <alignment horizontal="center" vertical="center"/>
    </xf>
    <xf numFmtId="3" fontId="10" fillId="11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5" xfId="3" applyFont="1" applyFill="1" applyBorder="1" applyAlignment="1">
      <alignment horizontal="center" vertical="center" wrapText="1"/>
    </xf>
    <xf numFmtId="3" fontId="6" fillId="4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/>
    <xf numFmtId="0" fontId="0" fillId="3" borderId="16" xfId="0" applyFill="1" applyBorder="1"/>
    <xf numFmtId="0" fontId="0" fillId="3" borderId="17" xfId="0" applyFill="1" applyBorder="1" applyAlignment="1">
      <alignment horizontal="center" vertical="center"/>
    </xf>
    <xf numFmtId="0" fontId="6" fillId="0" borderId="5" xfId="3" applyFont="1" applyBorder="1" applyAlignment="1">
      <alignment horizontal="right" vertical="center"/>
    </xf>
    <xf numFmtId="0" fontId="0" fillId="12" borderId="5" xfId="0" applyFill="1" applyBorder="1"/>
    <xf numFmtId="0" fontId="6" fillId="0" borderId="40" xfId="3" applyFont="1" applyBorder="1" applyAlignment="1">
      <alignment horizontal="center" vertical="center" wrapText="1"/>
    </xf>
    <xf numFmtId="0" fontId="6" fillId="0" borderId="11" xfId="3" applyFont="1" applyBorder="1" applyAlignment="1">
      <alignment horizontal="center" vertical="center" wrapText="1"/>
    </xf>
    <xf numFmtId="0" fontId="6" fillId="0" borderId="15" xfId="3" applyFont="1" applyBorder="1" applyAlignment="1">
      <alignment horizontal="center" vertical="center" wrapText="1"/>
    </xf>
    <xf numFmtId="0" fontId="6" fillId="0" borderId="16" xfId="3" applyFont="1" applyBorder="1" applyAlignment="1">
      <alignment horizontal="center" vertical="center" wrapText="1"/>
    </xf>
    <xf numFmtId="0" fontId="6" fillId="0" borderId="41" xfId="3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6" fillId="8" borderId="5" xfId="0" applyNumberFormat="1" applyFont="1" applyFill="1" applyBorder="1" applyAlignment="1">
      <alignment horizontal="center" vertical="center" wrapText="1"/>
    </xf>
    <xf numFmtId="3" fontId="6" fillId="0" borderId="5" xfId="3" applyNumberFormat="1" applyFont="1" applyBorder="1" applyAlignment="1">
      <alignment horizontal="center" vertical="center" wrapText="1"/>
    </xf>
    <xf numFmtId="3" fontId="10" fillId="8" borderId="5" xfId="0" applyNumberFormat="1" applyFont="1" applyFill="1" applyBorder="1" applyAlignment="1">
      <alignment horizontal="center" vertical="center" wrapText="1"/>
    </xf>
    <xf numFmtId="0" fontId="0" fillId="12" borderId="13" xfId="0" applyFill="1" applyBorder="1"/>
    <xf numFmtId="0" fontId="0" fillId="0" borderId="11" xfId="0" applyBorder="1" applyAlignment="1">
      <alignment horizontal="right" vertical="center"/>
    </xf>
    <xf numFmtId="3" fontId="11" fillId="12" borderId="5" xfId="0" applyNumberFormat="1" applyFont="1" applyFill="1" applyBorder="1" applyAlignment="1">
      <alignment horizontal="center" vertical="center" wrapText="1"/>
    </xf>
    <xf numFmtId="3" fontId="12" fillId="12" borderId="5" xfId="0" applyNumberFormat="1" applyFont="1" applyFill="1" applyBorder="1" applyAlignment="1">
      <alignment horizontal="center" vertical="center" wrapText="1"/>
    </xf>
    <xf numFmtId="0" fontId="6" fillId="0" borderId="2" xfId="3" applyFont="1" applyBorder="1" applyAlignment="1">
      <alignment vertical="center" wrapText="1"/>
    </xf>
    <xf numFmtId="0" fontId="6" fillId="3" borderId="2" xfId="3" applyFont="1" applyFill="1" applyBorder="1" applyAlignment="1">
      <alignment horizontal="right"/>
    </xf>
    <xf numFmtId="0" fontId="0" fillId="2" borderId="1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3" fontId="6" fillId="13" borderId="5" xfId="0" applyNumberFormat="1" applyFont="1" applyFill="1" applyBorder="1" applyAlignment="1">
      <alignment horizontal="center" vertical="center"/>
    </xf>
    <xf numFmtId="3" fontId="10" fillId="13" borderId="5" xfId="0" applyNumberFormat="1" applyFont="1" applyFill="1" applyBorder="1" applyAlignment="1">
      <alignment horizontal="center" vertical="center"/>
    </xf>
    <xf numFmtId="1" fontId="14" fillId="0" borderId="5" xfId="0" applyNumberFormat="1" applyFont="1" applyBorder="1" applyAlignment="1">
      <alignment horizontal="center" vertical="center" wrapText="1"/>
    </xf>
    <xf numFmtId="0" fontId="15" fillId="0" borderId="0" xfId="0" applyFont="1"/>
    <xf numFmtId="0" fontId="15" fillId="0" borderId="5" xfId="0" applyFont="1" applyBorder="1"/>
    <xf numFmtId="0" fontId="14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right" vertical="center" wrapText="1"/>
    </xf>
    <xf numFmtId="0" fontId="14" fillId="0" borderId="5" xfId="0" applyFont="1" applyBorder="1" applyAlignment="1">
      <alignment horizontal="left" vertical="center"/>
    </xf>
    <xf numFmtId="0" fontId="14" fillId="0" borderId="5" xfId="0" applyFont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3" fontId="9" fillId="4" borderId="5" xfId="1" applyNumberFormat="1" applyFont="1" applyFill="1" applyBorder="1" applyAlignment="1">
      <alignment vertical="center"/>
    </xf>
    <xf numFmtId="3" fontId="9" fillId="4" borderId="6" xfId="1" applyNumberFormat="1" applyFont="1" applyFill="1" applyBorder="1" applyAlignment="1">
      <alignment vertical="center"/>
    </xf>
    <xf numFmtId="3" fontId="9" fillId="4" borderId="8" xfId="1" applyNumberFormat="1" applyFont="1" applyFill="1" applyBorder="1" applyAlignment="1">
      <alignment vertical="center"/>
    </xf>
    <xf numFmtId="3" fontId="9" fillId="4" borderId="9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" fontId="14" fillId="4" borderId="5" xfId="0" applyNumberFormat="1" applyFont="1" applyFill="1" applyBorder="1" applyAlignment="1">
      <alignment vertical="center"/>
    </xf>
    <xf numFmtId="3" fontId="14" fillId="2" borderId="13" xfId="0" applyNumberFormat="1" applyFont="1" applyFill="1" applyBorder="1" applyAlignment="1">
      <alignment vertical="center"/>
    </xf>
    <xf numFmtId="3" fontId="14" fillId="2" borderId="18" xfId="0" applyNumberFormat="1" applyFont="1" applyFill="1" applyBorder="1" applyAlignment="1">
      <alignment vertical="center"/>
    </xf>
    <xf numFmtId="3" fontId="14" fillId="4" borderId="4" xfId="0" applyNumberFormat="1" applyFont="1" applyFill="1" applyBorder="1" applyAlignment="1">
      <alignment vertical="center"/>
    </xf>
    <xf numFmtId="3" fontId="14" fillId="4" borderId="13" xfId="0" applyNumberFormat="1" applyFont="1" applyFill="1" applyBorder="1" applyAlignment="1">
      <alignment vertical="center"/>
    </xf>
    <xf numFmtId="3" fontId="14" fillId="4" borderId="7" xfId="0" applyNumberFormat="1" applyFont="1" applyFill="1" applyBorder="1" applyAlignment="1">
      <alignment vertical="center"/>
    </xf>
    <xf numFmtId="3" fontId="14" fillId="4" borderId="8" xfId="0" applyNumberFormat="1" applyFont="1" applyFill="1" applyBorder="1" applyAlignment="1">
      <alignment vertical="center"/>
    </xf>
    <xf numFmtId="3" fontId="14" fillId="4" borderId="23" xfId="0" applyNumberFormat="1" applyFont="1" applyFill="1" applyBorder="1" applyAlignment="1">
      <alignment vertical="center"/>
    </xf>
    <xf numFmtId="3" fontId="14" fillId="4" borderId="18" xfId="0" applyNumberFormat="1" applyFont="1" applyFill="1" applyBorder="1" applyAlignment="1">
      <alignment vertical="center"/>
    </xf>
    <xf numFmtId="3" fontId="14" fillId="4" borderId="57" xfId="0" applyNumberFormat="1" applyFont="1" applyFill="1" applyBorder="1" applyAlignment="1">
      <alignment vertical="center"/>
    </xf>
    <xf numFmtId="4" fontId="9" fillId="15" borderId="5" xfId="1" applyNumberFormat="1" applyFont="1" applyFill="1" applyBorder="1" applyAlignment="1">
      <alignment vertical="center"/>
    </xf>
    <xf numFmtId="4" fontId="9" fillId="15" borderId="6" xfId="1" applyNumberFormat="1" applyFont="1" applyFill="1" applyBorder="1" applyAlignment="1">
      <alignment vertical="center"/>
    </xf>
    <xf numFmtId="4" fontId="9" fillId="15" borderId="8" xfId="1" applyNumberFormat="1" applyFont="1" applyFill="1" applyBorder="1" applyAlignment="1">
      <alignment vertical="center"/>
    </xf>
    <xf numFmtId="4" fontId="9" fillId="15" borderId="9" xfId="1" applyNumberFormat="1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right" vertical="center"/>
    </xf>
    <xf numFmtId="1" fontId="14" fillId="0" borderId="6" xfId="0" applyNumberFormat="1" applyFont="1" applyBorder="1" applyAlignment="1">
      <alignment horizontal="center" vertical="center" wrapText="1"/>
    </xf>
    <xf numFmtId="1" fontId="14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8" xfId="0" applyBorder="1"/>
    <xf numFmtId="0" fontId="0" fillId="0" borderId="6" xfId="0" applyBorder="1"/>
    <xf numFmtId="0" fontId="0" fillId="0" borderId="9" xfId="0" applyBorder="1"/>
    <xf numFmtId="0" fontId="0" fillId="0" borderId="4" xfId="0" applyBorder="1" applyAlignment="1">
      <alignment horizontal="center" vertical="center"/>
    </xf>
    <xf numFmtId="1" fontId="14" fillId="0" borderId="20" xfId="1" applyNumberFormat="1" applyFont="1" applyBorder="1" applyAlignment="1">
      <alignment horizontal="right" vertical="center" wrapText="1"/>
    </xf>
    <xf numFmtId="1" fontId="14" fillId="0" borderId="21" xfId="1" applyNumberFormat="1" applyFont="1" applyBorder="1" applyAlignment="1">
      <alignment horizontal="center" vertical="center" wrapText="1"/>
    </xf>
    <xf numFmtId="1" fontId="14" fillId="0" borderId="5" xfId="1" applyNumberFormat="1" applyFont="1" applyBorder="1" applyAlignment="1">
      <alignment horizontal="right" vertical="center" wrapText="1"/>
    </xf>
    <xf numFmtId="1" fontId="14" fillId="0" borderId="6" xfId="1" applyNumberFormat="1" applyFont="1" applyBorder="1" applyAlignment="1">
      <alignment horizontal="center" vertical="center" wrapText="1"/>
    </xf>
    <xf numFmtId="1" fontId="14" fillId="0" borderId="8" xfId="1" applyNumberFormat="1" applyFont="1" applyBorder="1" applyAlignment="1">
      <alignment horizontal="right" vertical="center" wrapText="1"/>
    </xf>
    <xf numFmtId="1" fontId="14" fillId="0" borderId="9" xfId="1" applyNumberFormat="1" applyFont="1" applyBorder="1" applyAlignment="1">
      <alignment horizontal="center" vertical="center" wrapText="1"/>
    </xf>
    <xf numFmtId="1" fontId="14" fillId="0" borderId="5" xfId="1" applyNumberFormat="1" applyFont="1" applyBorder="1" applyAlignment="1">
      <alignment horizontal="left" vertical="center" wrapText="1"/>
    </xf>
    <xf numFmtId="0" fontId="14" fillId="0" borderId="0" xfId="1" applyFont="1" applyAlignment="1">
      <alignment horizontal="center" vertical="center"/>
    </xf>
    <xf numFmtId="1" fontId="14" fillId="0" borderId="0" xfId="1" applyNumberFormat="1" applyFont="1" applyAlignment="1">
      <alignment horizontal="right" vertical="center" wrapText="1"/>
    </xf>
    <xf numFmtId="1" fontId="14" fillId="0" borderId="0" xfId="1" applyNumberFormat="1" applyFont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right"/>
    </xf>
    <xf numFmtId="1" fontId="14" fillId="0" borderId="20" xfId="1" applyNumberFormat="1" applyFont="1" applyBorder="1" applyAlignment="1">
      <alignment vertical="center" wrapText="1"/>
    </xf>
    <xf numFmtId="1" fontId="14" fillId="0" borderId="8" xfId="1" applyNumberFormat="1" applyFont="1" applyBorder="1" applyAlignment="1">
      <alignment horizontal="left" vertical="center" wrapText="1"/>
    </xf>
    <xf numFmtId="0" fontId="14" fillId="0" borderId="14" xfId="1" applyFont="1" applyBorder="1" applyAlignment="1">
      <alignment horizontal="center" vertical="center"/>
    </xf>
    <xf numFmtId="1" fontId="14" fillId="0" borderId="14" xfId="1" applyNumberFormat="1" applyFont="1" applyBorder="1" applyAlignment="1">
      <alignment horizontal="right" vertical="center" wrapText="1"/>
    </xf>
    <xf numFmtId="1" fontId="14" fillId="0" borderId="14" xfId="1" applyNumberFormat="1" applyFont="1" applyBorder="1" applyAlignment="1">
      <alignment horizontal="center" vertical="center" wrapText="1"/>
    </xf>
    <xf numFmtId="0" fontId="13" fillId="3" borderId="33" xfId="0" applyFont="1" applyFill="1" applyBorder="1" applyAlignment="1">
      <alignment vertical="center"/>
    </xf>
    <xf numFmtId="0" fontId="13" fillId="3" borderId="34" xfId="0" applyFont="1" applyFill="1" applyBorder="1" applyAlignment="1">
      <alignment horizontal="center" vertical="center"/>
    </xf>
    <xf numFmtId="0" fontId="18" fillId="5" borderId="35" xfId="0" applyFont="1" applyFill="1" applyBorder="1" applyAlignment="1">
      <alignment horizontal="center" vertical="center"/>
    </xf>
    <xf numFmtId="0" fontId="18" fillId="5" borderId="3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10" fontId="13" fillId="2" borderId="5" xfId="0" applyNumberFormat="1" applyFont="1" applyFill="1" applyBorder="1" applyAlignment="1">
      <alignment horizontal="center" vertical="center"/>
    </xf>
    <xf numFmtId="9" fontId="13" fillId="2" borderId="5" xfId="0" applyNumberFormat="1" applyFont="1" applyFill="1" applyBorder="1" applyAlignment="1">
      <alignment horizontal="center" vertical="center"/>
    </xf>
    <xf numFmtId="10" fontId="13" fillId="2" borderId="6" xfId="0" applyNumberFormat="1" applyFont="1" applyFill="1" applyBorder="1" applyAlignment="1">
      <alignment horizontal="center" vertical="center"/>
    </xf>
    <xf numFmtId="10" fontId="13" fillId="2" borderId="11" xfId="0" applyNumberFormat="1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horizontal="center" vertical="center"/>
    </xf>
    <xf numFmtId="3" fontId="14" fillId="4" borderId="5" xfId="1" applyNumberFormat="1" applyFont="1" applyFill="1" applyBorder="1" applyAlignment="1">
      <alignment vertical="center"/>
    </xf>
    <xf numFmtId="3" fontId="14" fillId="4" borderId="6" xfId="1" applyNumberFormat="1" applyFont="1" applyFill="1" applyBorder="1" applyAlignment="1">
      <alignment vertical="center"/>
    </xf>
    <xf numFmtId="4" fontId="14" fillId="15" borderId="5" xfId="1" applyNumberFormat="1" applyFont="1" applyFill="1" applyBorder="1" applyAlignment="1">
      <alignment vertical="center"/>
    </xf>
    <xf numFmtId="4" fontId="14" fillId="15" borderId="6" xfId="1" applyNumberFormat="1" applyFont="1" applyFill="1" applyBorder="1" applyAlignment="1">
      <alignment vertical="center"/>
    </xf>
    <xf numFmtId="4" fontId="14" fillId="15" borderId="8" xfId="1" applyNumberFormat="1" applyFont="1" applyFill="1" applyBorder="1" applyAlignment="1">
      <alignment vertical="center"/>
    </xf>
    <xf numFmtId="4" fontId="14" fillId="15" borderId="9" xfId="1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4" fontId="14" fillId="15" borderId="20" xfId="1" applyNumberFormat="1" applyFont="1" applyFill="1" applyBorder="1" applyAlignment="1">
      <alignment vertical="center"/>
    </xf>
    <xf numFmtId="4" fontId="14" fillId="15" borderId="21" xfId="1" applyNumberFormat="1" applyFont="1" applyFill="1" applyBorder="1" applyAlignment="1">
      <alignment vertical="center"/>
    </xf>
    <xf numFmtId="3" fontId="14" fillId="17" borderId="5" xfId="1" applyNumberFormat="1" applyFont="1" applyFill="1" applyBorder="1" applyAlignment="1">
      <alignment vertical="center"/>
    </xf>
    <xf numFmtId="3" fontId="14" fillId="17" borderId="19" xfId="1" applyNumberFormat="1" applyFont="1" applyFill="1" applyBorder="1" applyAlignment="1">
      <alignment vertical="center"/>
    </xf>
    <xf numFmtId="3" fontId="14" fillId="17" borderId="20" xfId="1" applyNumberFormat="1" applyFont="1" applyFill="1" applyBorder="1" applyAlignment="1">
      <alignment vertical="center"/>
    </xf>
    <xf numFmtId="3" fontId="14" fillId="17" borderId="4" xfId="1" applyNumberFormat="1" applyFont="1" applyFill="1" applyBorder="1" applyAlignment="1">
      <alignment vertical="center"/>
    </xf>
    <xf numFmtId="3" fontId="14" fillId="17" borderId="7" xfId="1" applyNumberFormat="1" applyFont="1" applyFill="1" applyBorder="1" applyAlignment="1">
      <alignment vertical="center"/>
    </xf>
    <xf numFmtId="3" fontId="14" fillId="17" borderId="8" xfId="1" applyNumberFormat="1" applyFont="1" applyFill="1" applyBorder="1" applyAlignment="1">
      <alignment vertical="center"/>
    </xf>
    <xf numFmtId="3" fontId="14" fillId="4" borderId="19" xfId="0" applyNumberFormat="1" applyFont="1" applyFill="1" applyBorder="1" applyAlignment="1">
      <alignment vertical="center"/>
    </xf>
    <xf numFmtId="3" fontId="14" fillId="4" borderId="20" xfId="0" applyNumberFormat="1" applyFont="1" applyFill="1" applyBorder="1" applyAlignment="1">
      <alignment vertical="center"/>
    </xf>
    <xf numFmtId="3" fontId="14" fillId="4" borderId="20" xfId="1" applyNumberFormat="1" applyFont="1" applyFill="1" applyBorder="1" applyAlignment="1">
      <alignment vertical="center"/>
    </xf>
    <xf numFmtId="3" fontId="14" fillId="4" borderId="21" xfId="1" applyNumberFormat="1" applyFont="1" applyFill="1" applyBorder="1" applyAlignment="1">
      <alignment vertical="center"/>
    </xf>
    <xf numFmtId="3" fontId="14" fillId="4" borderId="8" xfId="1" applyNumberFormat="1" applyFont="1" applyFill="1" applyBorder="1" applyAlignment="1">
      <alignment vertical="center"/>
    </xf>
    <xf numFmtId="3" fontId="14" fillId="4" borderId="9" xfId="1" applyNumberFormat="1" applyFont="1" applyFill="1" applyBorder="1" applyAlignment="1">
      <alignment vertical="center"/>
    </xf>
    <xf numFmtId="3" fontId="14" fillId="17" borderId="40" xfId="1" applyNumberFormat="1" applyFont="1" applyFill="1" applyBorder="1" applyAlignment="1">
      <alignment vertical="center"/>
    </xf>
    <xf numFmtId="3" fontId="14" fillId="17" borderId="11" xfId="1" applyNumberFormat="1" applyFont="1" applyFill="1" applyBorder="1" applyAlignment="1">
      <alignment vertical="center"/>
    </xf>
    <xf numFmtId="3" fontId="14" fillId="17" borderId="41" xfId="1" applyNumberFormat="1" applyFont="1" applyFill="1" applyBorder="1" applyAlignment="1">
      <alignment vertical="center"/>
    </xf>
    <xf numFmtId="3" fontId="14" fillId="16" borderId="5" xfId="0" applyNumberFormat="1" applyFont="1" applyFill="1" applyBorder="1" applyAlignment="1">
      <alignment vertical="center"/>
    </xf>
    <xf numFmtId="3" fontId="14" fillId="16" borderId="20" xfId="0" applyNumberFormat="1" applyFont="1" applyFill="1" applyBorder="1" applyAlignment="1">
      <alignment vertical="center"/>
    </xf>
    <xf numFmtId="3" fontId="14" fillId="16" borderId="21" xfId="0" applyNumberFormat="1" applyFont="1" applyFill="1" applyBorder="1" applyAlignment="1">
      <alignment vertical="center"/>
    </xf>
    <xf numFmtId="3" fontId="14" fillId="16" borderId="6" xfId="0" applyNumberFormat="1" applyFont="1" applyFill="1" applyBorder="1" applyAlignment="1">
      <alignment vertical="center"/>
    </xf>
    <xf numFmtId="3" fontId="14" fillId="16" borderId="8" xfId="0" applyNumberFormat="1" applyFont="1" applyFill="1" applyBorder="1" applyAlignment="1">
      <alignment vertical="center"/>
    </xf>
    <xf numFmtId="3" fontId="14" fillId="16" borderId="9" xfId="0" applyNumberFormat="1" applyFont="1" applyFill="1" applyBorder="1" applyAlignment="1">
      <alignment vertical="center"/>
    </xf>
    <xf numFmtId="3" fontId="14" fillId="16" borderId="46" xfId="0" applyNumberFormat="1" applyFont="1" applyFill="1" applyBorder="1" applyAlignment="1">
      <alignment vertical="center"/>
    </xf>
    <xf numFmtId="3" fontId="14" fillId="16" borderId="13" xfId="0" applyNumberFormat="1" applyFont="1" applyFill="1" applyBorder="1" applyAlignment="1">
      <alignment vertical="center"/>
    </xf>
    <xf numFmtId="3" fontId="14" fillId="16" borderId="18" xfId="0" applyNumberFormat="1" applyFont="1" applyFill="1" applyBorder="1" applyAlignment="1">
      <alignment vertical="center"/>
    </xf>
    <xf numFmtId="1" fontId="14" fillId="0" borderId="5" xfId="0" applyNumberFormat="1" applyFont="1" applyBorder="1" applyAlignment="1">
      <alignment horizontal="right" vertical="center" wrapText="1"/>
    </xf>
    <xf numFmtId="0" fontId="13" fillId="0" borderId="5" xfId="0" applyFont="1" applyBorder="1" applyAlignment="1">
      <alignment horizontal="right" vertical="center" wrapText="1"/>
    </xf>
    <xf numFmtId="0" fontId="14" fillId="0" borderId="5" xfId="4" applyFont="1" applyBorder="1" applyAlignment="1">
      <alignment horizontal="right" vertical="center" wrapText="1"/>
    </xf>
    <xf numFmtId="0" fontId="14" fillId="0" borderId="11" xfId="0" applyFont="1" applyBorder="1" applyAlignment="1">
      <alignment horizontal="center" vertical="center"/>
    </xf>
    <xf numFmtId="1" fontId="14" fillId="0" borderId="2" xfId="0" applyNumberFormat="1" applyFont="1" applyBorder="1" applyAlignment="1">
      <alignment horizontal="right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1" fontId="14" fillId="0" borderId="21" xfId="0" applyNumberFormat="1" applyFont="1" applyBorder="1" applyAlignment="1">
      <alignment horizontal="center" vertical="center" wrapText="1"/>
    </xf>
    <xf numFmtId="1" fontId="14" fillId="0" borderId="20" xfId="0" applyNumberFormat="1" applyFont="1" applyBorder="1" applyAlignment="1">
      <alignment horizontal="right" vertical="center" wrapText="1"/>
    </xf>
    <xf numFmtId="1" fontId="14" fillId="0" borderId="8" xfId="0" applyNumberFormat="1" applyFont="1" applyBorder="1" applyAlignment="1">
      <alignment horizontal="right" vertical="center" wrapText="1"/>
    </xf>
    <xf numFmtId="0" fontId="14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right" vertical="center" wrapText="1"/>
    </xf>
    <xf numFmtId="0" fontId="13" fillId="0" borderId="9" xfId="0" applyFont="1" applyBorder="1" applyAlignment="1">
      <alignment horizontal="center" vertical="center"/>
    </xf>
    <xf numFmtId="1" fontId="14" fillId="0" borderId="40" xfId="0" applyNumberFormat="1" applyFont="1" applyBorder="1" applyAlignment="1">
      <alignment horizontal="center" vertical="center" wrapText="1"/>
    </xf>
    <xf numFmtId="1" fontId="14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1" fontId="14" fillId="0" borderId="66" xfId="0" applyNumberFormat="1" applyFont="1" applyBorder="1" applyAlignment="1">
      <alignment horizontal="right" vertical="center" wrapText="1"/>
    </xf>
    <xf numFmtId="0" fontId="14" fillId="0" borderId="8" xfId="0" applyFont="1" applyBorder="1" applyAlignment="1">
      <alignment horizontal="right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20" xfId="0" applyFont="1" applyBorder="1" applyAlignment="1">
      <alignment horizontal="right" vertical="center" wrapText="1"/>
    </xf>
    <xf numFmtId="0" fontId="14" fillId="0" borderId="21" xfId="0" applyFont="1" applyBorder="1" applyAlignment="1">
      <alignment horizontal="center" vertical="center"/>
    </xf>
    <xf numFmtId="0" fontId="13" fillId="0" borderId="20" xfId="0" applyFont="1" applyBorder="1" applyAlignment="1">
      <alignment horizontal="right" vertical="center" wrapText="1"/>
    </xf>
    <xf numFmtId="0" fontId="13" fillId="0" borderId="21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4" fillId="0" borderId="11" xfId="4" applyFont="1" applyBorder="1" applyAlignment="1">
      <alignment horizontal="center" vertical="center" wrapText="1"/>
    </xf>
    <xf numFmtId="0" fontId="14" fillId="0" borderId="21" xfId="4" applyFont="1" applyBorder="1" applyAlignment="1">
      <alignment horizontal="center" vertical="center" wrapText="1"/>
    </xf>
    <xf numFmtId="0" fontId="14" fillId="0" borderId="6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right" vertical="center" wrapText="1"/>
    </xf>
    <xf numFmtId="0" fontId="14" fillId="0" borderId="9" xfId="4" applyFont="1" applyBorder="1" applyAlignment="1">
      <alignment horizontal="center" vertical="center" wrapText="1"/>
    </xf>
    <xf numFmtId="0" fontId="14" fillId="0" borderId="0" xfId="4" applyFont="1" applyAlignment="1">
      <alignment horizontal="center" vertical="center"/>
    </xf>
    <xf numFmtId="0" fontId="14" fillId="0" borderId="0" xfId="4" applyFont="1" applyAlignment="1">
      <alignment horizontal="right" vertical="center" wrapText="1"/>
    </xf>
    <xf numFmtId="0" fontId="14" fillId="0" borderId="0" xfId="4" applyFont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1" fontId="14" fillId="0" borderId="41" xfId="0" applyNumberFormat="1" applyFont="1" applyBorder="1" applyAlignment="1">
      <alignment horizontal="center" vertical="center" wrapText="1"/>
    </xf>
    <xf numFmtId="0" fontId="14" fillId="0" borderId="40" xfId="4" applyFont="1" applyBorder="1" applyAlignment="1">
      <alignment horizontal="center" vertical="center" wrapText="1"/>
    </xf>
    <xf numFmtId="0" fontId="14" fillId="0" borderId="41" xfId="4" applyFont="1" applyBorder="1" applyAlignment="1">
      <alignment horizontal="center" vertical="center" wrapText="1"/>
    </xf>
    <xf numFmtId="0" fontId="14" fillId="19" borderId="20" xfId="0" applyFont="1" applyFill="1" applyBorder="1" applyAlignment="1">
      <alignment horizontal="right" vertical="center" wrapText="1"/>
    </xf>
    <xf numFmtId="0" fontId="14" fillId="19" borderId="5" xfId="0" applyFont="1" applyFill="1" applyBorder="1" applyAlignment="1">
      <alignment horizontal="right" vertical="center" wrapText="1"/>
    </xf>
    <xf numFmtId="0" fontId="13" fillId="19" borderId="5" xfId="0" applyFont="1" applyFill="1" applyBorder="1" applyAlignment="1">
      <alignment horizontal="right" vertical="center" wrapText="1"/>
    </xf>
    <xf numFmtId="0" fontId="17" fillId="0" borderId="0" xfId="4" applyFont="1" applyAlignment="1">
      <alignment vertical="center"/>
    </xf>
    <xf numFmtId="0" fontId="23" fillId="0" borderId="0" xfId="4" applyFont="1" applyAlignment="1">
      <alignment horizontal="left" vertical="center"/>
    </xf>
    <xf numFmtId="0" fontId="23" fillId="0" borderId="0" xfId="4" applyFont="1" applyAlignment="1">
      <alignment horizontal="left" vertical="center" wrapText="1"/>
    </xf>
    <xf numFmtId="0" fontId="17" fillId="0" borderId="19" xfId="0" applyFont="1" applyBorder="1" applyAlignment="1">
      <alignment horizontal="center" vertical="center"/>
    </xf>
    <xf numFmtId="1" fontId="17" fillId="0" borderId="40" xfId="0" applyNumberFormat="1" applyFont="1" applyBorder="1" applyAlignment="1">
      <alignment horizontal="left" vertical="center" wrapText="1"/>
    </xf>
    <xf numFmtId="1" fontId="17" fillId="0" borderId="47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1" fontId="17" fillId="0" borderId="11" xfId="0" applyNumberFormat="1" applyFont="1" applyBorder="1" applyAlignment="1">
      <alignment horizontal="left" vertical="center" wrapText="1"/>
    </xf>
    <xf numFmtId="1" fontId="17" fillId="0" borderId="48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1" fontId="17" fillId="0" borderId="41" xfId="0" applyNumberFormat="1" applyFont="1" applyBorder="1" applyAlignment="1">
      <alignment horizontal="left" vertical="center" wrapText="1"/>
    </xf>
    <xf numFmtId="1" fontId="17" fillId="0" borderId="49" xfId="0" applyNumberFormat="1" applyFont="1" applyBorder="1" applyAlignment="1">
      <alignment horizontal="center" vertical="center" wrapText="1"/>
    </xf>
    <xf numFmtId="0" fontId="24" fillId="0" borderId="40" xfId="0" applyFont="1" applyBorder="1" applyAlignment="1">
      <alignment horizontal="left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left" vertical="center" wrapText="1"/>
    </xf>
    <xf numFmtId="0" fontId="24" fillId="0" borderId="49" xfId="0" applyFont="1" applyBorder="1" applyAlignment="1">
      <alignment horizontal="center" vertical="center" wrapText="1"/>
    </xf>
    <xf numFmtId="1" fontId="17" fillId="0" borderId="11" xfId="0" applyNumberFormat="1" applyFont="1" applyBorder="1" applyAlignment="1">
      <alignment vertical="center" wrapText="1"/>
    </xf>
    <xf numFmtId="1" fontId="17" fillId="0" borderId="41" xfId="0" applyNumberFormat="1" applyFont="1" applyBorder="1" applyAlignment="1">
      <alignment vertical="center" wrapText="1"/>
    </xf>
    <xf numFmtId="0" fontId="17" fillId="2" borderId="60" xfId="0" applyFont="1" applyFill="1" applyBorder="1" applyAlignment="1">
      <alignment horizontal="center" vertical="center"/>
    </xf>
    <xf numFmtId="1" fontId="17" fillId="2" borderId="11" xfId="4" applyNumberFormat="1" applyFont="1" applyFill="1" applyBorder="1" applyAlignment="1">
      <alignment horizontal="left" vertical="center" wrapText="1"/>
    </xf>
    <xf numFmtId="1" fontId="17" fillId="2" borderId="67" xfId="0" applyNumberFormat="1" applyFont="1" applyFill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/>
    </xf>
    <xf numFmtId="1" fontId="17" fillId="0" borderId="69" xfId="0" applyNumberFormat="1" applyFont="1" applyBorder="1" applyAlignment="1">
      <alignment horizontal="left" vertical="center" wrapText="1"/>
    </xf>
    <xf numFmtId="1" fontId="17" fillId="0" borderId="68" xfId="0" applyNumberFormat="1" applyFont="1" applyBorder="1" applyAlignment="1">
      <alignment horizontal="center" vertical="center" wrapText="1"/>
    </xf>
    <xf numFmtId="0" fontId="17" fillId="0" borderId="40" xfId="0" applyFont="1" applyBorder="1" applyAlignment="1">
      <alignment horizontal="left" vertical="center" wrapText="1"/>
    </xf>
    <xf numFmtId="1" fontId="17" fillId="0" borderId="4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48" xfId="0" applyFont="1" applyBorder="1" applyAlignment="1">
      <alignment horizontal="center" vertical="center"/>
    </xf>
    <xf numFmtId="0" fontId="17" fillId="0" borderId="4" xfId="4" applyFont="1" applyBorder="1" applyAlignment="1">
      <alignment horizontal="center" vertical="center"/>
    </xf>
    <xf numFmtId="0" fontId="17" fillId="0" borderId="7" xfId="4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 wrapText="1"/>
    </xf>
    <xf numFmtId="0" fontId="17" fillId="0" borderId="49" xfId="0" applyFont="1" applyBorder="1" applyAlignment="1">
      <alignment horizontal="center" vertical="center"/>
    </xf>
    <xf numFmtId="0" fontId="17" fillId="0" borderId="19" xfId="4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17" fillId="0" borderId="61" xfId="4" applyFont="1" applyBorder="1" applyAlignment="1">
      <alignment horizontal="center" vertical="center"/>
    </xf>
    <xf numFmtId="0" fontId="24" fillId="0" borderId="69" xfId="0" applyFont="1" applyBorder="1" applyAlignment="1">
      <alignment horizontal="left" vertical="center" wrapText="1"/>
    </xf>
    <xf numFmtId="0" fontId="24" fillId="0" borderId="68" xfId="0" applyFont="1" applyBorder="1" applyAlignment="1">
      <alignment horizontal="center" vertical="center"/>
    </xf>
    <xf numFmtId="0" fontId="17" fillId="0" borderId="40" xfId="4" applyFont="1" applyBorder="1" applyAlignment="1">
      <alignment horizontal="left" vertical="center" wrapText="1"/>
    </xf>
    <xf numFmtId="0" fontId="17" fillId="0" borderId="47" xfId="4" applyFont="1" applyBorder="1" applyAlignment="1">
      <alignment horizontal="center" vertical="center" wrapText="1"/>
    </xf>
    <xf numFmtId="0" fontId="17" fillId="0" borderId="48" xfId="4" applyFont="1" applyBorder="1" applyAlignment="1">
      <alignment horizontal="center" vertical="center" wrapText="1"/>
    </xf>
    <xf numFmtId="0" fontId="17" fillId="0" borderId="49" xfId="4" applyFont="1" applyBorder="1" applyAlignment="1">
      <alignment horizontal="center" vertical="center" wrapText="1"/>
    </xf>
    <xf numFmtId="0" fontId="24" fillId="0" borderId="40" xfId="0" applyFont="1" applyBorder="1" applyAlignment="1">
      <alignment horizontal="left" vertical="center"/>
    </xf>
    <xf numFmtId="0" fontId="17" fillId="0" borderId="11" xfId="4" applyFont="1" applyBorder="1" applyAlignment="1">
      <alignment horizontal="left" vertical="center" wrapText="1"/>
    </xf>
    <xf numFmtId="0" fontId="17" fillId="0" borderId="41" xfId="4" applyFont="1" applyBorder="1" applyAlignment="1">
      <alignment horizontal="left" vertical="center" wrapText="1"/>
    </xf>
    <xf numFmtId="0" fontId="17" fillId="2" borderId="19" xfId="4" applyFont="1" applyFill="1" applyBorder="1" applyAlignment="1">
      <alignment horizontal="center" vertical="center"/>
    </xf>
    <xf numFmtId="0" fontId="17" fillId="2" borderId="40" xfId="4" applyFont="1" applyFill="1" applyBorder="1" applyAlignment="1">
      <alignment horizontal="left" vertical="center" wrapText="1"/>
    </xf>
    <xf numFmtId="0" fontId="17" fillId="2" borderId="47" xfId="4" applyFont="1" applyFill="1" applyBorder="1" applyAlignment="1">
      <alignment horizontal="center" vertical="center" wrapText="1"/>
    </xf>
    <xf numFmtId="0" fontId="17" fillId="2" borderId="4" xfId="4" applyFont="1" applyFill="1" applyBorder="1" applyAlignment="1">
      <alignment horizontal="center" vertical="center"/>
    </xf>
    <xf numFmtId="0" fontId="17" fillId="2" borderId="11" xfId="4" applyFont="1" applyFill="1" applyBorder="1" applyAlignment="1">
      <alignment horizontal="left" vertical="center" wrapText="1"/>
    </xf>
    <xf numFmtId="0" fontId="17" fillId="2" borderId="48" xfId="4" applyFont="1" applyFill="1" applyBorder="1" applyAlignment="1">
      <alignment horizontal="center" vertical="center" wrapText="1"/>
    </xf>
    <xf numFmtId="0" fontId="17" fillId="2" borderId="7" xfId="4" applyFont="1" applyFill="1" applyBorder="1" applyAlignment="1">
      <alignment horizontal="center" vertical="center"/>
    </xf>
    <xf numFmtId="0" fontId="17" fillId="2" borderId="41" xfId="4" applyFont="1" applyFill="1" applyBorder="1" applyAlignment="1">
      <alignment horizontal="left" vertical="center" wrapText="1"/>
    </xf>
    <xf numFmtId="0" fontId="17" fillId="2" borderId="49" xfId="4" applyFont="1" applyFill="1" applyBorder="1" applyAlignment="1">
      <alignment horizontal="center" vertical="center" wrapText="1"/>
    </xf>
    <xf numFmtId="0" fontId="24" fillId="2" borderId="61" xfId="0" applyFont="1" applyFill="1" applyBorder="1" applyAlignment="1">
      <alignment horizontal="center" vertical="center" wrapText="1"/>
    </xf>
    <xf numFmtId="0" fontId="24" fillId="2" borderId="69" xfId="0" applyFont="1" applyFill="1" applyBorder="1" applyAlignment="1">
      <alignment horizontal="left" vertical="center" wrapText="1"/>
    </xf>
    <xf numFmtId="0" fontId="24" fillId="2" borderId="68" xfId="0" applyFont="1" applyFill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4" fillId="0" borderId="68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6" fillId="0" borderId="68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5" xfId="0" applyFont="1" applyBorder="1" applyAlignment="1">
      <alignment vertical="center"/>
    </xf>
    <xf numFmtId="0" fontId="25" fillId="0" borderId="5" xfId="0" applyFont="1" applyBorder="1" applyAlignment="1">
      <alignment horizontal="center" vertical="center"/>
    </xf>
    <xf numFmtId="0" fontId="22" fillId="7" borderId="68" xfId="0" applyFont="1" applyFill="1" applyBorder="1" applyAlignment="1">
      <alignment vertical="center" wrapText="1"/>
    </xf>
    <xf numFmtId="3" fontId="14" fillId="4" borderId="1" xfId="0" applyNumberFormat="1" applyFont="1" applyFill="1" applyBorder="1" applyAlignment="1">
      <alignment vertical="center"/>
    </xf>
    <xf numFmtId="3" fontId="14" fillId="4" borderId="2" xfId="0" applyNumberFormat="1" applyFont="1" applyFill="1" applyBorder="1" applyAlignment="1">
      <alignment vertical="center"/>
    </xf>
    <xf numFmtId="1" fontId="14" fillId="0" borderId="62" xfId="1" applyNumberFormat="1" applyFont="1" applyBorder="1" applyAlignment="1">
      <alignment horizontal="right" vertical="center" wrapText="1"/>
    </xf>
    <xf numFmtId="1" fontId="14" fillId="0" borderId="63" xfId="1" applyNumberFormat="1" applyFont="1" applyBorder="1" applyAlignment="1">
      <alignment horizontal="center" vertical="center" wrapText="1"/>
    </xf>
    <xf numFmtId="3" fontId="14" fillId="4" borderId="61" xfId="0" applyNumberFormat="1" applyFont="1" applyFill="1" applyBorder="1" applyAlignment="1">
      <alignment vertical="center"/>
    </xf>
    <xf numFmtId="3" fontId="14" fillId="4" borderId="62" xfId="0" applyNumberFormat="1" applyFont="1" applyFill="1" applyBorder="1" applyAlignment="1">
      <alignment vertical="center"/>
    </xf>
    <xf numFmtId="3" fontId="14" fillId="17" borderId="61" xfId="1" applyNumberFormat="1" applyFont="1" applyFill="1" applyBorder="1" applyAlignment="1">
      <alignment vertical="center"/>
    </xf>
    <xf numFmtId="3" fontId="14" fillId="17" borderId="62" xfId="1" applyNumberFormat="1" applyFont="1" applyFill="1" applyBorder="1" applyAlignment="1">
      <alignment vertical="center"/>
    </xf>
    <xf numFmtId="3" fontId="14" fillId="4" borderId="62" xfId="1" applyNumberFormat="1" applyFont="1" applyFill="1" applyBorder="1" applyAlignment="1">
      <alignment vertical="center"/>
    </xf>
    <xf numFmtId="3" fontId="14" fillId="4" borderId="63" xfId="1" applyNumberFormat="1" applyFont="1" applyFill="1" applyBorder="1" applyAlignment="1">
      <alignment vertical="center"/>
    </xf>
    <xf numFmtId="3" fontId="14" fillId="17" borderId="69" xfId="1" applyNumberFormat="1" applyFont="1" applyFill="1" applyBorder="1" applyAlignment="1">
      <alignment vertical="center"/>
    </xf>
    <xf numFmtId="4" fontId="14" fillId="15" borderId="62" xfId="1" applyNumberFormat="1" applyFont="1" applyFill="1" applyBorder="1" applyAlignment="1">
      <alignment vertical="center"/>
    </xf>
    <xf numFmtId="4" fontId="14" fillId="15" borderId="63" xfId="1" applyNumberFormat="1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14" fillId="0" borderId="61" xfId="1" applyFont="1" applyBorder="1" applyAlignment="1">
      <alignment horizontal="center" vertical="center"/>
    </xf>
    <xf numFmtId="0" fontId="17" fillId="0" borderId="0" xfId="4" applyFont="1" applyAlignment="1">
      <alignment horizontal="center" vertical="center"/>
    </xf>
    <xf numFmtId="3" fontId="14" fillId="16" borderId="70" xfId="0" applyNumberFormat="1" applyFont="1" applyFill="1" applyBorder="1" applyAlignment="1">
      <alignment vertical="center"/>
    </xf>
    <xf numFmtId="3" fontId="14" fillId="16" borderId="62" xfId="0" applyNumberFormat="1" applyFont="1" applyFill="1" applyBorder="1" applyAlignment="1">
      <alignment vertical="center"/>
    </xf>
    <xf numFmtId="3" fontId="9" fillId="4" borderId="11" xfId="1" applyNumberFormat="1" applyFont="1" applyFill="1" applyBorder="1" applyAlignment="1">
      <alignment vertical="center"/>
    </xf>
    <xf numFmtId="3" fontId="9" fillId="4" borderId="2" xfId="1" applyNumberFormat="1" applyFont="1" applyFill="1" applyBorder="1" applyAlignment="1">
      <alignment vertical="center"/>
    </xf>
    <xf numFmtId="3" fontId="9" fillId="4" borderId="3" xfId="1" applyNumberFormat="1" applyFont="1" applyFill="1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3" fontId="9" fillId="4" borderId="16" xfId="1" applyNumberFormat="1" applyFont="1" applyFill="1" applyBorder="1" applyAlignment="1">
      <alignment vertical="center"/>
    </xf>
    <xf numFmtId="3" fontId="14" fillId="4" borderId="17" xfId="0" applyNumberFormat="1" applyFont="1" applyFill="1" applyBorder="1" applyAlignment="1">
      <alignment vertical="center"/>
    </xf>
    <xf numFmtId="3" fontId="14" fillId="4" borderId="71" xfId="0" applyNumberFormat="1" applyFont="1" applyFill="1" applyBorder="1" applyAlignment="1">
      <alignment vertical="center"/>
    </xf>
    <xf numFmtId="4" fontId="9" fillId="15" borderId="2" xfId="1" applyNumberFormat="1" applyFont="1" applyFill="1" applyBorder="1" applyAlignment="1">
      <alignment vertical="center"/>
    </xf>
    <xf numFmtId="4" fontId="9" fillId="15" borderId="3" xfId="1" applyNumberFormat="1" applyFont="1" applyFill="1" applyBorder="1" applyAlignment="1">
      <alignment vertical="center"/>
    </xf>
    <xf numFmtId="0" fontId="0" fillId="2" borderId="46" xfId="0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22" fillId="3" borderId="34" xfId="0" applyNumberFormat="1" applyFont="1" applyFill="1" applyBorder="1" applyAlignment="1">
      <alignment horizontal="center" vertical="center"/>
    </xf>
    <xf numFmtId="0" fontId="33" fillId="2" borderId="20" xfId="2" applyFont="1" applyFill="1" applyBorder="1" applyAlignment="1">
      <alignment horizontal="center" vertical="center" wrapText="1"/>
    </xf>
    <xf numFmtId="0" fontId="33" fillId="4" borderId="40" xfId="2" applyFont="1" applyFill="1" applyBorder="1" applyAlignment="1">
      <alignment horizontal="center" vertical="center" wrapText="1"/>
    </xf>
    <xf numFmtId="0" fontId="33" fillId="2" borderId="5" xfId="2" applyFont="1" applyFill="1" applyBorder="1" applyAlignment="1">
      <alignment horizontal="center" vertical="center" wrapText="1"/>
    </xf>
    <xf numFmtId="0" fontId="33" fillId="4" borderId="11" xfId="2" applyFont="1" applyFill="1" applyBorder="1" applyAlignment="1">
      <alignment horizontal="center" vertical="center" wrapText="1"/>
    </xf>
    <xf numFmtId="0" fontId="33" fillId="2" borderId="8" xfId="2" applyFont="1" applyFill="1" applyBorder="1" applyAlignment="1">
      <alignment horizontal="center" vertical="center" wrapText="1"/>
    </xf>
    <xf numFmtId="0" fontId="33" fillId="4" borderId="41" xfId="2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3" borderId="33" xfId="0" applyFont="1" applyFill="1" applyBorder="1" applyAlignment="1">
      <alignment vertical="center"/>
    </xf>
    <xf numFmtId="0" fontId="3" fillId="3" borderId="34" xfId="0" applyFont="1" applyFill="1" applyBorder="1" applyAlignment="1">
      <alignment horizontal="center" vertical="center"/>
    </xf>
    <xf numFmtId="0" fontId="22" fillId="5" borderId="34" xfId="0" applyFont="1" applyFill="1" applyBorder="1" applyAlignment="1">
      <alignment horizontal="center" vertical="center"/>
    </xf>
    <xf numFmtId="0" fontId="22" fillId="3" borderId="34" xfId="0" applyFont="1" applyFill="1" applyBorder="1" applyAlignment="1">
      <alignment horizontal="center" vertical="center"/>
    </xf>
    <xf numFmtId="0" fontId="35" fillId="2" borderId="33" xfId="1" applyFont="1" applyFill="1" applyBorder="1" applyAlignment="1">
      <alignment vertical="center"/>
    </xf>
    <xf numFmtId="0" fontId="35" fillId="2" borderId="35" xfId="1" applyFont="1" applyFill="1" applyBorder="1" applyAlignment="1">
      <alignment horizontal="left" vertical="center"/>
    </xf>
    <xf numFmtId="0" fontId="33" fillId="2" borderId="24" xfId="2" applyFont="1" applyFill="1" applyBorder="1" applyAlignment="1">
      <alignment horizontal="center" vertical="center" wrapText="1"/>
    </xf>
    <xf numFmtId="0" fontId="33" fillId="2" borderId="10" xfId="2" applyFont="1" applyFill="1" applyBorder="1" applyAlignment="1">
      <alignment vertical="center" wrapText="1"/>
    </xf>
    <xf numFmtId="0" fontId="36" fillId="18" borderId="12" xfId="2" applyFont="1" applyFill="1" applyBorder="1" applyAlignment="1">
      <alignment horizontal="center" vertical="center" wrapText="1"/>
    </xf>
    <xf numFmtId="0" fontId="33" fillId="2" borderId="36" xfId="2" applyFont="1" applyFill="1" applyBorder="1" applyAlignment="1">
      <alignment horizontal="center" vertical="center" wrapText="1"/>
    </xf>
    <xf numFmtId="0" fontId="33" fillId="2" borderId="14" xfId="2" applyFont="1" applyFill="1" applyBorder="1" applyAlignment="1">
      <alignment vertical="center" wrapText="1"/>
    </xf>
    <xf numFmtId="0" fontId="42" fillId="2" borderId="1" xfId="0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center" vertical="center"/>
    </xf>
    <xf numFmtId="0" fontId="42" fillId="2" borderId="3" xfId="0" applyFont="1" applyFill="1" applyBorder="1" applyAlignment="1">
      <alignment horizontal="center" vertical="center"/>
    </xf>
    <xf numFmtId="0" fontId="42" fillId="18" borderId="53" xfId="0" applyFont="1" applyFill="1" applyBorder="1" applyAlignment="1">
      <alignment horizontal="center" vertical="center"/>
    </xf>
    <xf numFmtId="0" fontId="42" fillId="2" borderId="19" xfId="0" applyFont="1" applyFill="1" applyBorder="1" applyAlignment="1">
      <alignment horizontal="center" vertical="center"/>
    </xf>
    <xf numFmtId="0" fontId="42" fillId="2" borderId="20" xfId="0" applyFont="1" applyFill="1" applyBorder="1" applyAlignment="1">
      <alignment horizontal="center" vertical="center"/>
    </xf>
    <xf numFmtId="0" fontId="42" fillId="2" borderId="21" xfId="0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10" fontId="3" fillId="2" borderId="5" xfId="0" applyNumberFormat="1" applyFont="1" applyFill="1" applyBorder="1" applyAlignment="1">
      <alignment horizontal="center" vertical="center"/>
    </xf>
    <xf numFmtId="9" fontId="3" fillId="2" borderId="5" xfId="0" applyNumberFormat="1" applyFont="1" applyFill="1" applyBorder="1" applyAlignment="1">
      <alignment horizontal="center" vertical="center"/>
    </xf>
    <xf numFmtId="10" fontId="3" fillId="2" borderId="6" xfId="0" applyNumberFormat="1" applyFont="1" applyFill="1" applyBorder="1" applyAlignment="1">
      <alignment horizontal="center" vertical="center"/>
    </xf>
    <xf numFmtId="10" fontId="3" fillId="18" borderId="12" xfId="0" applyNumberFormat="1" applyFont="1" applyFill="1" applyBorder="1" applyAlignment="1">
      <alignment horizontal="center" vertical="center"/>
    </xf>
    <xf numFmtId="0" fontId="33" fillId="2" borderId="36" xfId="2" applyFont="1" applyFill="1" applyBorder="1" applyAlignment="1">
      <alignment vertical="center" wrapText="1"/>
    </xf>
    <xf numFmtId="0" fontId="22" fillId="2" borderId="24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22" fillId="2" borderId="25" xfId="0" applyFont="1" applyFill="1" applyBorder="1" applyAlignment="1">
      <alignment horizontal="center" vertical="center"/>
    </xf>
    <xf numFmtId="0" fontId="22" fillId="18" borderId="64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3" fontId="35" fillId="16" borderId="19" xfId="1" applyNumberFormat="1" applyFont="1" applyFill="1" applyBorder="1" applyAlignment="1">
      <alignment vertical="center"/>
    </xf>
    <xf numFmtId="3" fontId="35" fillId="16" borderId="20" xfId="1" applyNumberFormat="1" applyFont="1" applyFill="1" applyBorder="1" applyAlignment="1">
      <alignment vertical="center"/>
    </xf>
    <xf numFmtId="3" fontId="35" fillId="16" borderId="21" xfId="1" applyNumberFormat="1" applyFont="1" applyFill="1" applyBorder="1" applyAlignment="1">
      <alignment vertical="center"/>
    </xf>
    <xf numFmtId="3" fontId="35" fillId="18" borderId="47" xfId="1" applyNumberFormat="1" applyFont="1" applyFill="1" applyBorder="1" applyAlignment="1">
      <alignment vertical="center"/>
    </xf>
    <xf numFmtId="3" fontId="35" fillId="8" borderId="20" xfId="1" applyNumberFormat="1" applyFont="1" applyFill="1" applyBorder="1" applyAlignment="1">
      <alignment vertical="center"/>
    </xf>
    <xf numFmtId="3" fontId="35" fillId="8" borderId="21" xfId="1" applyNumberFormat="1" applyFont="1" applyFill="1" applyBorder="1" applyAlignment="1">
      <alignment vertical="center"/>
    </xf>
    <xf numFmtId="4" fontId="35" fillId="8" borderId="20" xfId="1" applyNumberFormat="1" applyFont="1" applyFill="1" applyBorder="1" applyAlignment="1">
      <alignment vertical="center"/>
    </xf>
    <xf numFmtId="4" fontId="35" fillId="8" borderId="40" xfId="1" applyNumberFormat="1" applyFont="1" applyFill="1" applyBorder="1" applyAlignment="1">
      <alignment vertical="center"/>
    </xf>
    <xf numFmtId="0" fontId="43" fillId="2" borderId="19" xfId="0" applyFont="1" applyFill="1" applyBorder="1" applyAlignment="1">
      <alignment vertical="center"/>
    </xf>
    <xf numFmtId="0" fontId="43" fillId="2" borderId="20" xfId="0" applyFont="1" applyFill="1" applyBorder="1" applyAlignment="1">
      <alignment vertical="center"/>
    </xf>
    <xf numFmtId="3" fontId="35" fillId="16" borderId="4" xfId="1" applyNumberFormat="1" applyFont="1" applyFill="1" applyBorder="1" applyAlignment="1">
      <alignment vertical="center"/>
    </xf>
    <xf numFmtId="3" fontId="35" fillId="16" borderId="5" xfId="1" applyNumberFormat="1" applyFont="1" applyFill="1" applyBorder="1" applyAlignment="1">
      <alignment vertical="center"/>
    </xf>
    <xf numFmtId="3" fontId="35" fillId="16" borderId="6" xfId="1" applyNumberFormat="1" applyFont="1" applyFill="1" applyBorder="1" applyAlignment="1">
      <alignment vertical="center"/>
    </xf>
    <xf numFmtId="3" fontId="35" fillId="18" borderId="48" xfId="1" applyNumberFormat="1" applyFont="1" applyFill="1" applyBorder="1" applyAlignment="1">
      <alignment vertical="center"/>
    </xf>
    <xf numFmtId="3" fontId="36" fillId="5" borderId="4" xfId="1" applyNumberFormat="1" applyFont="1" applyFill="1" applyBorder="1" applyAlignment="1">
      <alignment vertical="center"/>
    </xf>
    <xf numFmtId="3" fontId="35" fillId="8" borderId="5" xfId="1" applyNumberFormat="1" applyFont="1" applyFill="1" applyBorder="1" applyAlignment="1">
      <alignment vertical="center"/>
    </xf>
    <xf numFmtId="3" fontId="35" fillId="8" borderId="6" xfId="1" applyNumberFormat="1" applyFont="1" applyFill="1" applyBorder="1" applyAlignment="1">
      <alignment vertical="center"/>
    </xf>
    <xf numFmtId="4" fontId="35" fillId="8" borderId="5" xfId="1" applyNumberFormat="1" applyFont="1" applyFill="1" applyBorder="1" applyAlignment="1">
      <alignment vertical="center"/>
    </xf>
    <xf numFmtId="4" fontId="35" fillId="8" borderId="11" xfId="1" applyNumberFormat="1" applyFont="1" applyFill="1" applyBorder="1" applyAlignment="1">
      <alignment vertical="center"/>
    </xf>
    <xf numFmtId="0" fontId="43" fillId="2" borderId="4" xfId="0" applyFont="1" applyFill="1" applyBorder="1" applyAlignment="1">
      <alignment vertical="center"/>
    </xf>
    <xf numFmtId="0" fontId="43" fillId="2" borderId="5" xfId="0" applyFont="1" applyFill="1" applyBorder="1" applyAlignment="1">
      <alignment vertical="center"/>
    </xf>
    <xf numFmtId="3" fontId="43" fillId="2" borderId="6" xfId="0" applyNumberFormat="1" applyFont="1" applyFill="1" applyBorder="1" applyAlignment="1">
      <alignment vertical="center"/>
    </xf>
    <xf numFmtId="3" fontId="43" fillId="2" borderId="5" xfId="0" applyNumberFormat="1" applyFont="1" applyFill="1" applyBorder="1" applyAlignment="1">
      <alignment vertical="center"/>
    </xf>
    <xf numFmtId="3" fontId="35" fillId="16" borderId="7" xfId="1" applyNumberFormat="1" applyFont="1" applyFill="1" applyBorder="1" applyAlignment="1">
      <alignment vertical="center"/>
    </xf>
    <xf numFmtId="3" fontId="35" fillId="16" borderId="8" xfId="1" applyNumberFormat="1" applyFont="1" applyFill="1" applyBorder="1" applyAlignment="1">
      <alignment vertical="center"/>
    </xf>
    <xf numFmtId="3" fontId="35" fillId="16" borderId="9" xfId="1" applyNumberFormat="1" applyFont="1" applyFill="1" applyBorder="1" applyAlignment="1">
      <alignment vertical="center"/>
    </xf>
    <xf numFmtId="3" fontId="35" fillId="18" borderId="49" xfId="1" applyNumberFormat="1" applyFont="1" applyFill="1" applyBorder="1" applyAlignment="1">
      <alignment vertical="center"/>
    </xf>
    <xf numFmtId="3" fontId="36" fillId="5" borderId="7" xfId="1" applyNumberFormat="1" applyFont="1" applyFill="1" applyBorder="1" applyAlignment="1">
      <alignment vertical="center"/>
    </xf>
    <xf numFmtId="3" fontId="35" fillId="8" borderId="8" xfId="1" applyNumberFormat="1" applyFont="1" applyFill="1" applyBorder="1" applyAlignment="1">
      <alignment vertical="center"/>
    </xf>
    <xf numFmtId="3" fontId="35" fillId="8" borderId="9" xfId="1" applyNumberFormat="1" applyFont="1" applyFill="1" applyBorder="1" applyAlignment="1">
      <alignment vertical="center"/>
    </xf>
    <xf numFmtId="4" fontId="35" fillId="8" borderId="8" xfId="1" applyNumberFormat="1" applyFont="1" applyFill="1" applyBorder="1" applyAlignment="1">
      <alignment vertical="center"/>
    </xf>
    <xf numFmtId="4" fontId="35" fillId="8" borderId="41" xfId="1" applyNumberFormat="1" applyFont="1" applyFill="1" applyBorder="1" applyAlignment="1">
      <alignment vertical="center"/>
    </xf>
    <xf numFmtId="0" fontId="43" fillId="2" borderId="7" xfId="0" applyFont="1" applyFill="1" applyBorder="1" applyAlignment="1">
      <alignment vertical="center"/>
    </xf>
    <xf numFmtId="3" fontId="43" fillId="2" borderId="8" xfId="0" applyNumberFormat="1" applyFont="1" applyFill="1" applyBorder="1" applyAlignment="1">
      <alignment vertical="center"/>
    </xf>
    <xf numFmtId="3" fontId="43" fillId="2" borderId="9" xfId="0" applyNumberFormat="1" applyFont="1" applyFill="1" applyBorder="1" applyAlignment="1">
      <alignment vertical="center"/>
    </xf>
    <xf numFmtId="3" fontId="43" fillId="2" borderId="21" xfId="0" applyNumberFormat="1" applyFont="1" applyFill="1" applyBorder="1" applyAlignment="1">
      <alignment vertical="center"/>
    </xf>
    <xf numFmtId="3" fontId="43" fillId="5" borderId="4" xfId="1" applyNumberFormat="1" applyFont="1" applyFill="1" applyBorder="1" applyAlignment="1">
      <alignment vertical="center"/>
    </xf>
    <xf numFmtId="3" fontId="44" fillId="5" borderId="4" xfId="1" applyNumberFormat="1" applyFont="1" applyFill="1" applyBorder="1" applyAlignment="1">
      <alignment vertical="center"/>
    </xf>
    <xf numFmtId="3" fontId="44" fillId="5" borderId="7" xfId="1" applyNumberFormat="1" applyFont="1" applyFill="1" applyBorder="1" applyAlignment="1">
      <alignment vertical="center"/>
    </xf>
    <xf numFmtId="0" fontId="43" fillId="2" borderId="24" xfId="0" applyFont="1" applyFill="1" applyBorder="1" applyAlignment="1">
      <alignment vertical="center"/>
    </xf>
    <xf numFmtId="3" fontId="43" fillId="2" borderId="10" xfId="0" applyNumberFormat="1" applyFont="1" applyFill="1" applyBorder="1" applyAlignment="1">
      <alignment vertical="center"/>
    </xf>
    <xf numFmtId="4" fontId="43" fillId="3" borderId="46" xfId="1" applyNumberFormat="1" applyFont="1" applyFill="1" applyBorder="1" applyAlignment="1">
      <alignment vertical="center"/>
    </xf>
    <xf numFmtId="4" fontId="43" fillId="3" borderId="13" xfId="2" applyNumberFormat="1" applyFont="1" applyFill="1" applyBorder="1" applyAlignment="1">
      <alignment vertical="center"/>
    </xf>
    <xf numFmtId="3" fontId="35" fillId="16" borderId="4" xfId="2" applyNumberFormat="1" applyFont="1" applyFill="1" applyBorder="1" applyAlignment="1">
      <alignment vertical="center"/>
    </xf>
    <xf numFmtId="3" fontId="35" fillId="16" borderId="5" xfId="2" applyNumberFormat="1" applyFont="1" applyFill="1" applyBorder="1" applyAlignment="1">
      <alignment vertical="center"/>
    </xf>
    <xf numFmtId="4" fontId="44" fillId="5" borderId="13" xfId="2" applyNumberFormat="1" applyFont="1" applyFill="1" applyBorder="1" applyAlignment="1">
      <alignment vertical="center"/>
    </xf>
    <xf numFmtId="4" fontId="44" fillId="5" borderId="13" xfId="1" applyNumberFormat="1" applyFont="1" applyFill="1" applyBorder="1" applyAlignment="1">
      <alignment vertical="center"/>
    </xf>
    <xf numFmtId="4" fontId="36" fillId="5" borderId="13" xfId="1" applyNumberFormat="1" applyFont="1" applyFill="1" applyBorder="1" applyAlignment="1">
      <alignment vertical="center"/>
    </xf>
    <xf numFmtId="3" fontId="43" fillId="2" borderId="7" xfId="0" applyNumberFormat="1" applyFont="1" applyFill="1" applyBorder="1" applyAlignment="1">
      <alignment vertical="center"/>
    </xf>
    <xf numFmtId="3" fontId="36" fillId="13" borderId="18" xfId="1" applyNumberFormat="1" applyFont="1" applyFill="1" applyBorder="1" applyAlignment="1">
      <alignment vertical="center"/>
    </xf>
    <xf numFmtId="0" fontId="33" fillId="3" borderId="20" xfId="2" applyFont="1" applyFill="1" applyBorder="1" applyAlignment="1">
      <alignment horizontal="center" vertical="center" wrapText="1"/>
    </xf>
    <xf numFmtId="0" fontId="33" fillId="3" borderId="8" xfId="2" applyFont="1" applyFill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5" xfId="3" applyFont="1" applyBorder="1" applyAlignment="1">
      <alignment horizontal="center" vertical="center" wrapText="1"/>
    </xf>
    <xf numFmtId="3" fontId="36" fillId="13" borderId="7" xfId="1" applyNumberFormat="1" applyFont="1" applyFill="1" applyBorder="1" applyAlignment="1">
      <alignment vertical="center"/>
    </xf>
    <xf numFmtId="3" fontId="35" fillId="4" borderId="20" xfId="1" applyNumberFormat="1" applyFont="1" applyFill="1" applyBorder="1" applyAlignment="1">
      <alignment vertical="center"/>
    </xf>
    <xf numFmtId="3" fontId="35" fillId="4" borderId="40" xfId="1" applyNumberFormat="1" applyFont="1" applyFill="1" applyBorder="1" applyAlignment="1">
      <alignment vertical="center"/>
    </xf>
    <xf numFmtId="3" fontId="35" fillId="4" borderId="5" xfId="1" applyNumberFormat="1" applyFont="1" applyFill="1" applyBorder="1" applyAlignment="1">
      <alignment vertical="center"/>
    </xf>
    <xf numFmtId="3" fontId="35" fillId="4" borderId="11" xfId="1" applyNumberFormat="1" applyFont="1" applyFill="1" applyBorder="1" applyAlignment="1">
      <alignment vertical="center"/>
    </xf>
    <xf numFmtId="3" fontId="35" fillId="4" borderId="8" xfId="1" applyNumberFormat="1" applyFont="1" applyFill="1" applyBorder="1" applyAlignment="1">
      <alignment vertical="center"/>
    </xf>
    <xf numFmtId="3" fontId="35" fillId="4" borderId="41" xfId="1" applyNumberFormat="1" applyFont="1" applyFill="1" applyBorder="1" applyAlignment="1">
      <alignment vertical="center"/>
    </xf>
    <xf numFmtId="3" fontId="35" fillId="4" borderId="5" xfId="2" applyNumberFormat="1" applyFont="1" applyFill="1" applyBorder="1" applyAlignment="1">
      <alignment vertical="center"/>
    </xf>
    <xf numFmtId="0" fontId="42" fillId="2" borderId="40" xfId="0" applyFont="1" applyFill="1" applyBorder="1" applyAlignment="1">
      <alignment horizontal="center" vertical="center"/>
    </xf>
    <xf numFmtId="10" fontId="3" fillId="2" borderId="11" xfId="0" applyNumberFormat="1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3" fontId="43" fillId="2" borderId="44" xfId="0" applyNumberFormat="1" applyFont="1" applyFill="1" applyBorder="1" applyAlignment="1">
      <alignment vertical="center"/>
    </xf>
    <xf numFmtId="3" fontId="43" fillId="2" borderId="25" xfId="0" applyNumberFormat="1" applyFont="1" applyFill="1" applyBorder="1" applyAlignment="1">
      <alignment vertical="center"/>
    </xf>
    <xf numFmtId="4" fontId="36" fillId="13" borderId="32" xfId="1" applyNumberFormat="1" applyFont="1" applyFill="1" applyBorder="1" applyAlignment="1">
      <alignment vertical="center"/>
    </xf>
    <xf numFmtId="4" fontId="36" fillId="3" borderId="46" xfId="1" applyNumberFormat="1" applyFont="1" applyFill="1" applyBorder="1" applyAlignment="1">
      <alignment vertical="center"/>
    </xf>
    <xf numFmtId="4" fontId="36" fillId="3" borderId="13" xfId="1" applyNumberFormat="1" applyFont="1" applyFill="1" applyBorder="1" applyAlignment="1">
      <alignment vertical="center"/>
    </xf>
    <xf numFmtId="4" fontId="36" fillId="5" borderId="18" xfId="1" applyNumberFormat="1" applyFont="1" applyFill="1" applyBorder="1" applyAlignment="1">
      <alignment vertical="center"/>
    </xf>
    <xf numFmtId="4" fontId="43" fillId="5" borderId="13" xfId="1" applyNumberFormat="1" applyFont="1" applyFill="1" applyBorder="1" applyAlignment="1">
      <alignment vertical="center"/>
    </xf>
    <xf numFmtId="4" fontId="44" fillId="5" borderId="18" xfId="1" applyNumberFormat="1" applyFont="1" applyFill="1" applyBorder="1" applyAlignment="1">
      <alignment vertical="center"/>
    </xf>
    <xf numFmtId="3" fontId="36" fillId="3" borderId="19" xfId="1" applyNumberFormat="1" applyFont="1" applyFill="1" applyBorder="1" applyAlignment="1">
      <alignment vertical="center"/>
    </xf>
    <xf numFmtId="3" fontId="36" fillId="3" borderId="4" xfId="1" applyNumberFormat="1" applyFont="1" applyFill="1" applyBorder="1" applyAlignment="1">
      <alignment vertical="center"/>
    </xf>
    <xf numFmtId="3" fontId="43" fillId="3" borderId="19" xfId="2" applyNumberFormat="1" applyFont="1" applyFill="1" applyBorder="1" applyAlignment="1">
      <alignment vertical="center"/>
    </xf>
    <xf numFmtId="3" fontId="43" fillId="3" borderId="4" xfId="2" applyNumberFormat="1" applyFont="1" applyFill="1" applyBorder="1" applyAlignment="1">
      <alignment vertical="center"/>
    </xf>
    <xf numFmtId="3" fontId="44" fillId="5" borderId="4" xfId="2" applyNumberFormat="1" applyFont="1" applyFill="1" applyBorder="1" applyAlignment="1">
      <alignment vertical="center"/>
    </xf>
    <xf numFmtId="0" fontId="6" fillId="11" borderId="11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6" fillId="8" borderId="4" xfId="3" applyFont="1" applyFill="1" applyBorder="1" applyAlignment="1">
      <alignment horizontal="center" vertical="center" wrapText="1"/>
    </xf>
    <xf numFmtId="3" fontId="6" fillId="8" borderId="4" xfId="0" applyNumberFormat="1" applyFont="1" applyFill="1" applyBorder="1" applyAlignment="1">
      <alignment horizontal="center" vertical="center"/>
    </xf>
    <xf numFmtId="3" fontId="6" fillId="10" borderId="6" xfId="0" applyNumberFormat="1" applyFont="1" applyFill="1" applyBorder="1" applyAlignment="1">
      <alignment horizontal="center" vertical="center"/>
    </xf>
    <xf numFmtId="3" fontId="6" fillId="13" borderId="4" xfId="0" applyNumberFormat="1" applyFont="1" applyFill="1" applyBorder="1" applyAlignment="1">
      <alignment horizontal="center" vertical="center"/>
    </xf>
    <xf numFmtId="3" fontId="0" fillId="3" borderId="56" xfId="0" applyNumberFormat="1" applyFill="1" applyBorder="1"/>
    <xf numFmtId="3" fontId="0" fillId="3" borderId="18" xfId="0" applyNumberFormat="1" applyFill="1" applyBorder="1" applyAlignment="1">
      <alignment horizontal="center" vertical="center"/>
    </xf>
    <xf numFmtId="3" fontId="0" fillId="5" borderId="41" xfId="0" applyNumberFormat="1" applyFill="1" applyBorder="1"/>
    <xf numFmtId="3" fontId="4" fillId="5" borderId="57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4" borderId="4" xfId="3" applyFont="1" applyFill="1" applyBorder="1" applyAlignment="1">
      <alignment horizontal="center" vertical="center" wrapText="1"/>
    </xf>
    <xf numFmtId="3" fontId="6" fillId="4" borderId="4" xfId="0" applyNumberFormat="1" applyFont="1" applyFill="1" applyBorder="1" applyAlignment="1">
      <alignment horizontal="center" vertical="center"/>
    </xf>
    <xf numFmtId="3" fontId="6" fillId="4" borderId="6" xfId="0" applyNumberFormat="1" applyFont="1" applyFill="1" applyBorder="1" applyAlignment="1">
      <alignment horizontal="center" vertical="center"/>
    </xf>
    <xf numFmtId="3" fontId="6" fillId="11" borderId="6" xfId="0" applyNumberFormat="1" applyFont="1" applyFill="1" applyBorder="1" applyAlignment="1">
      <alignment horizontal="center" vertical="center"/>
    </xf>
    <xf numFmtId="3" fontId="10" fillId="11" borderId="11" xfId="0" applyNumberFormat="1" applyFont="1" applyFill="1" applyBorder="1" applyAlignment="1">
      <alignment horizontal="center" vertical="center"/>
    </xf>
    <xf numFmtId="0" fontId="0" fillId="3" borderId="53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/>
    </xf>
    <xf numFmtId="3" fontId="0" fillId="3" borderId="16" xfId="0" applyNumberFormat="1" applyFill="1" applyBorder="1"/>
    <xf numFmtId="3" fontId="0" fillId="3" borderId="17" xfId="0" applyNumberFormat="1" applyFill="1" applyBorder="1" applyAlignment="1">
      <alignment horizontal="center" vertical="center"/>
    </xf>
    <xf numFmtId="3" fontId="0" fillId="5" borderId="16" xfId="0" applyNumberFormat="1" applyFill="1" applyBorder="1"/>
    <xf numFmtId="3" fontId="0" fillId="5" borderId="17" xfId="0" applyNumberFormat="1" applyFill="1" applyBorder="1" applyAlignment="1">
      <alignment horizontal="center" vertical="center"/>
    </xf>
    <xf numFmtId="3" fontId="6" fillId="13" borderId="6" xfId="0" applyNumberFormat="1" applyFont="1" applyFill="1" applyBorder="1" applyAlignment="1">
      <alignment horizontal="center" vertical="center"/>
    </xf>
    <xf numFmtId="0" fontId="45" fillId="0" borderId="11" xfId="0" applyFont="1" applyBorder="1" applyAlignment="1">
      <alignment horizontal="right" vertical="center"/>
    </xf>
    <xf numFmtId="0" fontId="25" fillId="0" borderId="5" xfId="0" applyFont="1" applyBorder="1"/>
    <xf numFmtId="0" fontId="6" fillId="20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3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0" fontId="6" fillId="5" borderId="5" xfId="3" applyFont="1" applyFill="1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center" vertical="center"/>
    </xf>
    <xf numFmtId="0" fontId="6" fillId="14" borderId="6" xfId="0" applyFont="1" applyFill="1" applyBorder="1" applyAlignment="1">
      <alignment horizontal="center" vertical="center" wrapText="1"/>
    </xf>
    <xf numFmtId="3" fontId="6" fillId="14" borderId="6" xfId="0" applyNumberFormat="1" applyFont="1" applyFill="1" applyBorder="1" applyAlignment="1">
      <alignment horizontal="center" vertical="center"/>
    </xf>
    <xf numFmtId="3" fontId="6" fillId="10" borderId="11" xfId="0" applyNumberFormat="1" applyFont="1" applyFill="1" applyBorder="1" applyAlignment="1">
      <alignment horizontal="center" vertical="center"/>
    </xf>
    <xf numFmtId="3" fontId="6" fillId="20" borderId="5" xfId="0" applyNumberFormat="1" applyFont="1" applyFill="1" applyBorder="1" applyAlignment="1">
      <alignment horizontal="center" vertical="center"/>
    </xf>
    <xf numFmtId="0" fontId="6" fillId="10" borderId="11" xfId="0" applyFont="1" applyFill="1" applyBorder="1" applyAlignment="1">
      <alignment horizontal="center" vertical="center" wrapText="1"/>
    </xf>
    <xf numFmtId="0" fontId="6" fillId="20" borderId="6" xfId="0" applyFont="1" applyFill="1" applyBorder="1" applyAlignment="1">
      <alignment horizontal="center" vertical="center" wrapText="1"/>
    </xf>
    <xf numFmtId="3" fontId="6" fillId="20" borderId="6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3" fontId="6" fillId="20" borderId="9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4" xfId="3" applyFont="1" applyFill="1" applyBorder="1" applyAlignment="1">
      <alignment horizontal="center" vertical="center" wrapText="1"/>
    </xf>
    <xf numFmtId="3" fontId="6" fillId="5" borderId="4" xfId="0" applyNumberFormat="1" applyFont="1" applyFill="1" applyBorder="1" applyAlignment="1">
      <alignment horizontal="center" vertical="center"/>
    </xf>
    <xf numFmtId="3" fontId="6" fillId="5" borderId="7" xfId="0" applyNumberFormat="1" applyFont="1" applyFill="1" applyBorder="1" applyAlignment="1">
      <alignment horizontal="center" vertical="center"/>
    </xf>
    <xf numFmtId="3" fontId="6" fillId="14" borderId="9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13" borderId="11" xfId="0" applyNumberFormat="1" applyFont="1" applyFill="1" applyBorder="1" applyAlignment="1">
      <alignment horizontal="center" vertical="center"/>
    </xf>
    <xf numFmtId="3" fontId="6" fillId="20" borderId="8" xfId="0" applyNumberFormat="1" applyFont="1" applyFill="1" applyBorder="1" applyAlignment="1">
      <alignment horizontal="center" vertical="center"/>
    </xf>
    <xf numFmtId="3" fontId="6" fillId="5" borderId="8" xfId="0" applyNumberFormat="1" applyFont="1" applyFill="1" applyBorder="1" applyAlignment="1">
      <alignment horizontal="center" vertical="center"/>
    </xf>
    <xf numFmtId="3" fontId="6" fillId="11" borderId="11" xfId="0" applyNumberFormat="1" applyFont="1" applyFill="1" applyBorder="1" applyAlignment="1">
      <alignment horizontal="center" vertical="center"/>
    </xf>
    <xf numFmtId="3" fontId="0" fillId="5" borderId="53" xfId="0" applyNumberForma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3" xfId="3" applyFont="1" applyFill="1" applyBorder="1" applyAlignment="1">
      <alignment horizontal="center" vertical="center" wrapText="1"/>
    </xf>
    <xf numFmtId="3" fontId="6" fillId="2" borderId="13" xfId="0" applyNumberFormat="1" applyFont="1" applyFill="1" applyBorder="1" applyAlignment="1">
      <alignment horizontal="center" vertical="center"/>
    </xf>
    <xf numFmtId="3" fontId="6" fillId="2" borderId="18" xfId="0" applyNumberFormat="1" applyFont="1" applyFill="1" applyBorder="1" applyAlignment="1">
      <alignment horizontal="center" vertical="center"/>
    </xf>
    <xf numFmtId="3" fontId="0" fillId="3" borderId="30" xfId="0" applyNumberFormat="1" applyFill="1" applyBorder="1"/>
    <xf numFmtId="3" fontId="0" fillId="3" borderId="39" xfId="0" applyNumberFormat="1" applyFill="1" applyBorder="1" applyAlignment="1">
      <alignment horizontal="center" vertical="center"/>
    </xf>
    <xf numFmtId="3" fontId="0" fillId="5" borderId="72" xfId="0" applyNumberFormat="1" applyFill="1" applyBorder="1"/>
    <xf numFmtId="3" fontId="0" fillId="5" borderId="31" xfId="0" applyNumberForma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center" vertical="center"/>
    </xf>
    <xf numFmtId="3" fontId="10" fillId="3" borderId="5" xfId="0" applyNumberFormat="1" applyFont="1" applyFill="1" applyBorder="1" applyAlignment="1">
      <alignment horizontal="center" vertical="center"/>
    </xf>
    <xf numFmtId="3" fontId="14" fillId="4" borderId="40" xfId="0" applyNumberFormat="1" applyFont="1" applyFill="1" applyBorder="1" applyAlignment="1">
      <alignment vertical="center"/>
    </xf>
    <xf numFmtId="3" fontId="14" fillId="4" borderId="11" xfId="0" applyNumberFormat="1" applyFont="1" applyFill="1" applyBorder="1" applyAlignment="1">
      <alignment vertical="center"/>
    </xf>
    <xf numFmtId="3" fontId="14" fillId="4" borderId="41" xfId="0" applyNumberFormat="1" applyFont="1" applyFill="1" applyBorder="1" applyAlignment="1">
      <alignment vertical="center"/>
    </xf>
    <xf numFmtId="3" fontId="46" fillId="2" borderId="20" xfId="0" applyNumberFormat="1" applyFont="1" applyFill="1" applyBorder="1" applyAlignment="1">
      <alignment vertical="center"/>
    </xf>
    <xf numFmtId="3" fontId="46" fillId="2" borderId="21" xfId="0" applyNumberFormat="1" applyFont="1" applyFill="1" applyBorder="1" applyAlignment="1">
      <alignment vertical="center"/>
    </xf>
    <xf numFmtId="3" fontId="46" fillId="2" borderId="5" xfId="0" applyNumberFormat="1" applyFont="1" applyFill="1" applyBorder="1" applyAlignment="1">
      <alignment vertical="center"/>
    </xf>
    <xf numFmtId="3" fontId="46" fillId="2" borderId="6" xfId="0" applyNumberFormat="1" applyFont="1" applyFill="1" applyBorder="1" applyAlignment="1">
      <alignment vertical="center"/>
    </xf>
    <xf numFmtId="3" fontId="46" fillId="2" borderId="8" xfId="0" applyNumberFormat="1" applyFont="1" applyFill="1" applyBorder="1" applyAlignment="1">
      <alignment vertical="center"/>
    </xf>
    <xf numFmtId="3" fontId="46" fillId="2" borderId="9" xfId="0" applyNumberFormat="1" applyFont="1" applyFill="1" applyBorder="1" applyAlignment="1">
      <alignment vertical="center"/>
    </xf>
    <xf numFmtId="3" fontId="10" fillId="16" borderId="46" xfId="0" applyNumberFormat="1" applyFont="1" applyFill="1" applyBorder="1" applyAlignment="1">
      <alignment vertical="center"/>
    </xf>
    <xf numFmtId="3" fontId="10" fillId="16" borderId="13" xfId="0" applyNumberFormat="1" applyFont="1" applyFill="1" applyBorder="1" applyAlignment="1">
      <alignment vertical="center"/>
    </xf>
    <xf numFmtId="3" fontId="10" fillId="16" borderId="18" xfId="0" applyNumberFormat="1" applyFont="1" applyFill="1" applyBorder="1" applyAlignment="1">
      <alignment vertical="center"/>
    </xf>
    <xf numFmtId="3" fontId="14" fillId="21" borderId="19" xfId="0" applyNumberFormat="1" applyFont="1" applyFill="1" applyBorder="1" applyAlignment="1">
      <alignment vertical="center"/>
    </xf>
    <xf numFmtId="3" fontId="14" fillId="21" borderId="20" xfId="0" applyNumberFormat="1" applyFont="1" applyFill="1" applyBorder="1" applyAlignment="1">
      <alignment vertical="center"/>
    </xf>
    <xf numFmtId="3" fontId="14" fillId="21" borderId="4" xfId="0" applyNumberFormat="1" applyFont="1" applyFill="1" applyBorder="1" applyAlignment="1">
      <alignment vertical="center"/>
    </xf>
    <xf numFmtId="3" fontId="14" fillId="21" borderId="5" xfId="0" applyNumberFormat="1" applyFont="1" applyFill="1" applyBorder="1" applyAlignment="1">
      <alignment vertical="center"/>
    </xf>
    <xf numFmtId="3" fontId="14" fillId="21" borderId="7" xfId="0" applyNumberFormat="1" applyFont="1" applyFill="1" applyBorder="1" applyAlignment="1">
      <alignment vertical="center"/>
    </xf>
    <xf numFmtId="3" fontId="14" fillId="21" borderId="8" xfId="0" applyNumberFormat="1" applyFont="1" applyFill="1" applyBorder="1" applyAlignment="1">
      <alignment vertical="center"/>
    </xf>
    <xf numFmtId="3" fontId="14" fillId="4" borderId="40" xfId="1" applyNumberFormat="1" applyFont="1" applyFill="1" applyBorder="1" applyAlignment="1">
      <alignment vertical="center"/>
    </xf>
    <xf numFmtId="3" fontId="14" fillId="4" borderId="11" xfId="1" applyNumberFormat="1" applyFont="1" applyFill="1" applyBorder="1" applyAlignment="1">
      <alignment vertical="center"/>
    </xf>
    <xf numFmtId="3" fontId="14" fillId="4" borderId="41" xfId="1" applyNumberFormat="1" applyFont="1" applyFill="1" applyBorder="1" applyAlignment="1">
      <alignment vertical="center"/>
    </xf>
    <xf numFmtId="3" fontId="14" fillId="4" borderId="16" xfId="0" applyNumberFormat="1" applyFont="1" applyFill="1" applyBorder="1" applyAlignment="1">
      <alignment vertical="center"/>
    </xf>
    <xf numFmtId="3" fontId="14" fillId="21" borderId="1" xfId="0" applyNumberFormat="1" applyFont="1" applyFill="1" applyBorder="1" applyAlignment="1">
      <alignment vertical="center"/>
    </xf>
    <xf numFmtId="3" fontId="14" fillId="21" borderId="2" xfId="0" applyNumberFormat="1" applyFont="1" applyFill="1" applyBorder="1" applyAlignment="1">
      <alignment vertical="center"/>
    </xf>
    <xf numFmtId="3" fontId="10" fillId="16" borderId="17" xfId="0" applyNumberFormat="1" applyFont="1" applyFill="1" applyBorder="1" applyAlignment="1">
      <alignment vertical="center"/>
    </xf>
    <xf numFmtId="3" fontId="14" fillId="4" borderId="2" xfId="1" applyNumberFormat="1" applyFont="1" applyFill="1" applyBorder="1" applyAlignment="1">
      <alignment vertical="center"/>
    </xf>
    <xf numFmtId="3" fontId="14" fillId="4" borderId="16" xfId="1" applyNumberFormat="1" applyFont="1" applyFill="1" applyBorder="1" applyAlignment="1">
      <alignment vertical="center"/>
    </xf>
    <xf numFmtId="4" fontId="14" fillId="15" borderId="2" xfId="1" applyNumberFormat="1" applyFont="1" applyFill="1" applyBorder="1" applyAlignment="1">
      <alignment vertical="center"/>
    </xf>
    <xf numFmtId="4" fontId="14" fillId="15" borderId="3" xfId="1" applyNumberFormat="1" applyFont="1" applyFill="1" applyBorder="1" applyAlignment="1">
      <alignment vertical="center"/>
    </xf>
    <xf numFmtId="3" fontId="14" fillId="21" borderId="21" xfId="0" applyNumberFormat="1" applyFont="1" applyFill="1" applyBorder="1" applyAlignment="1">
      <alignment vertical="center"/>
    </xf>
    <xf numFmtId="3" fontId="14" fillId="21" borderId="6" xfId="0" applyNumberFormat="1" applyFont="1" applyFill="1" applyBorder="1" applyAlignment="1">
      <alignment vertical="center"/>
    </xf>
    <xf numFmtId="3" fontId="14" fillId="21" borderId="9" xfId="0" applyNumberFormat="1" applyFont="1" applyFill="1" applyBorder="1" applyAlignment="1">
      <alignment vertical="center"/>
    </xf>
    <xf numFmtId="3" fontId="14" fillId="21" borderId="3" xfId="0" applyNumberFormat="1" applyFont="1" applyFill="1" applyBorder="1" applyAlignment="1">
      <alignment vertical="center"/>
    </xf>
    <xf numFmtId="3" fontId="48" fillId="2" borderId="19" xfId="1" applyNumberFormat="1" applyFont="1" applyFill="1" applyBorder="1" applyAlignment="1">
      <alignment vertical="center"/>
    </xf>
    <xf numFmtId="3" fontId="48" fillId="2" borderId="20" xfId="1" applyNumberFormat="1" applyFont="1" applyFill="1" applyBorder="1" applyAlignment="1">
      <alignment vertical="center"/>
    </xf>
    <xf numFmtId="3" fontId="48" fillId="2" borderId="21" xfId="1" applyNumberFormat="1" applyFont="1" applyFill="1" applyBorder="1" applyAlignment="1">
      <alignment vertical="center"/>
    </xf>
    <xf numFmtId="3" fontId="48" fillId="2" borderId="4" xfId="1" applyNumberFormat="1" applyFont="1" applyFill="1" applyBorder="1" applyAlignment="1">
      <alignment vertical="center"/>
    </xf>
    <xf numFmtId="3" fontId="48" fillId="2" borderId="5" xfId="1" applyNumberFormat="1" applyFont="1" applyFill="1" applyBorder="1" applyAlignment="1">
      <alignment vertical="center"/>
    </xf>
    <xf numFmtId="3" fontId="48" fillId="2" borderId="6" xfId="1" applyNumberFormat="1" applyFont="1" applyFill="1" applyBorder="1" applyAlignment="1">
      <alignment vertical="center"/>
    </xf>
    <xf numFmtId="3" fontId="48" fillId="2" borderId="7" xfId="1" applyNumberFormat="1" applyFont="1" applyFill="1" applyBorder="1" applyAlignment="1">
      <alignment vertical="center"/>
    </xf>
    <xf numFmtId="3" fontId="48" fillId="2" borderId="8" xfId="1" applyNumberFormat="1" applyFont="1" applyFill="1" applyBorder="1" applyAlignment="1">
      <alignment vertical="center"/>
    </xf>
    <xf numFmtId="3" fontId="48" fillId="2" borderId="9" xfId="1" applyNumberFormat="1" applyFont="1" applyFill="1" applyBorder="1" applyAlignment="1">
      <alignment vertical="center"/>
    </xf>
    <xf numFmtId="3" fontId="48" fillId="2" borderId="1" xfId="1" applyNumberFormat="1" applyFont="1" applyFill="1" applyBorder="1" applyAlignment="1">
      <alignment vertical="center"/>
    </xf>
    <xf numFmtId="3" fontId="48" fillId="2" borderId="2" xfId="1" applyNumberFormat="1" applyFont="1" applyFill="1" applyBorder="1" applyAlignment="1">
      <alignment vertical="center"/>
    </xf>
    <xf numFmtId="3" fontId="48" fillId="2" borderId="3" xfId="1" applyNumberFormat="1" applyFont="1" applyFill="1" applyBorder="1" applyAlignment="1">
      <alignment vertical="center"/>
    </xf>
    <xf numFmtId="3" fontId="48" fillId="2" borderId="46" xfId="0" applyNumberFormat="1" applyFont="1" applyFill="1" applyBorder="1" applyAlignment="1">
      <alignment vertical="center"/>
    </xf>
    <xf numFmtId="3" fontId="48" fillId="2" borderId="20" xfId="0" applyNumberFormat="1" applyFont="1" applyFill="1" applyBorder="1" applyAlignment="1">
      <alignment vertical="center"/>
    </xf>
    <xf numFmtId="3" fontId="48" fillId="2" borderId="21" xfId="0" applyNumberFormat="1" applyFont="1" applyFill="1" applyBorder="1" applyAlignment="1">
      <alignment vertical="center"/>
    </xf>
    <xf numFmtId="3" fontId="48" fillId="2" borderId="13" xfId="0" applyNumberFormat="1" applyFont="1" applyFill="1" applyBorder="1" applyAlignment="1">
      <alignment vertical="center"/>
    </xf>
    <xf numFmtId="3" fontId="48" fillId="2" borderId="5" xfId="0" applyNumberFormat="1" applyFont="1" applyFill="1" applyBorder="1" applyAlignment="1">
      <alignment vertical="center"/>
    </xf>
    <xf numFmtId="3" fontId="48" fillId="2" borderId="6" xfId="0" applyNumberFormat="1" applyFont="1" applyFill="1" applyBorder="1" applyAlignment="1">
      <alignment vertical="center"/>
    </xf>
    <xf numFmtId="3" fontId="48" fillId="2" borderId="18" xfId="0" applyNumberFormat="1" applyFont="1" applyFill="1" applyBorder="1" applyAlignment="1">
      <alignment vertical="center"/>
    </xf>
    <xf numFmtId="3" fontId="48" fillId="2" borderId="8" xfId="0" applyNumberFormat="1" applyFont="1" applyFill="1" applyBorder="1" applyAlignment="1">
      <alignment vertical="center"/>
    </xf>
    <xf numFmtId="3" fontId="48" fillId="2" borderId="9" xfId="0" applyNumberFormat="1" applyFont="1" applyFill="1" applyBorder="1" applyAlignment="1">
      <alignment vertical="center"/>
    </xf>
    <xf numFmtId="3" fontId="48" fillId="2" borderId="17" xfId="0" applyNumberFormat="1" applyFont="1" applyFill="1" applyBorder="1" applyAlignment="1">
      <alignment vertical="center"/>
    </xf>
    <xf numFmtId="3" fontId="48" fillId="2" borderId="2" xfId="0" applyNumberFormat="1" applyFont="1" applyFill="1" applyBorder="1" applyAlignment="1">
      <alignment vertical="center"/>
    </xf>
    <xf numFmtId="3" fontId="48" fillId="2" borderId="3" xfId="0" applyNumberFormat="1" applyFont="1" applyFill="1" applyBorder="1" applyAlignment="1">
      <alignment vertical="center"/>
    </xf>
    <xf numFmtId="3" fontId="46" fillId="2" borderId="19" xfId="1" applyNumberFormat="1" applyFont="1" applyFill="1" applyBorder="1" applyAlignment="1">
      <alignment vertical="center"/>
    </xf>
    <xf numFmtId="3" fontId="46" fillId="2" borderId="4" xfId="1" applyNumberFormat="1" applyFont="1" applyFill="1" applyBorder="1" applyAlignment="1">
      <alignment vertical="center"/>
    </xf>
    <xf numFmtId="3" fontId="46" fillId="2" borderId="5" xfId="1" applyNumberFormat="1" applyFont="1" applyFill="1" applyBorder="1" applyAlignment="1">
      <alignment vertical="center"/>
    </xf>
    <xf numFmtId="3" fontId="46" fillId="2" borderId="6" xfId="1" applyNumberFormat="1" applyFont="1" applyFill="1" applyBorder="1" applyAlignment="1">
      <alignment vertical="center"/>
    </xf>
    <xf numFmtId="3" fontId="46" fillId="2" borderId="7" xfId="1" applyNumberFormat="1" applyFont="1" applyFill="1" applyBorder="1" applyAlignment="1">
      <alignment vertical="center"/>
    </xf>
    <xf numFmtId="3" fontId="46" fillId="2" borderId="8" xfId="1" applyNumberFormat="1" applyFont="1" applyFill="1" applyBorder="1" applyAlignment="1">
      <alignment vertical="center"/>
    </xf>
    <xf numFmtId="3" fontId="46" fillId="2" borderId="9" xfId="1" applyNumberFormat="1" applyFont="1" applyFill="1" applyBorder="1" applyAlignment="1">
      <alignment vertical="center"/>
    </xf>
    <xf numFmtId="3" fontId="46" fillId="2" borderId="20" xfId="1" applyNumberFormat="1" applyFont="1" applyFill="1" applyBorder="1" applyAlignment="1">
      <alignment vertical="center"/>
    </xf>
    <xf numFmtId="3" fontId="46" fillId="2" borderId="21" xfId="1" applyNumberFormat="1" applyFont="1" applyFill="1" applyBorder="1" applyAlignment="1">
      <alignment vertical="center"/>
    </xf>
    <xf numFmtId="3" fontId="46" fillId="2" borderId="19" xfId="0" applyNumberFormat="1" applyFont="1" applyFill="1" applyBorder="1" applyAlignment="1">
      <alignment vertical="center"/>
    </xf>
    <xf numFmtId="3" fontId="46" fillId="2" borderId="4" xfId="0" applyNumberFormat="1" applyFont="1" applyFill="1" applyBorder="1" applyAlignment="1">
      <alignment vertical="center"/>
    </xf>
    <xf numFmtId="3" fontId="46" fillId="2" borderId="7" xfId="0" applyNumberFormat="1" applyFont="1" applyFill="1" applyBorder="1" applyAlignment="1">
      <alignment vertical="center"/>
    </xf>
    <xf numFmtId="3" fontId="10" fillId="16" borderId="19" xfId="0" applyNumberFormat="1" applyFont="1" applyFill="1" applyBorder="1" applyAlignment="1">
      <alignment vertical="center"/>
    </xf>
    <xf numFmtId="3" fontId="10" fillId="16" borderId="4" xfId="0" applyNumberFormat="1" applyFont="1" applyFill="1" applyBorder="1" applyAlignment="1">
      <alignment vertical="center"/>
    </xf>
    <xf numFmtId="3" fontId="10" fillId="16" borderId="7" xfId="0" applyNumberFormat="1" applyFont="1" applyFill="1" applyBorder="1" applyAlignment="1">
      <alignment vertical="center"/>
    </xf>
    <xf numFmtId="4" fontId="10" fillId="16" borderId="19" xfId="0" applyNumberFormat="1" applyFont="1" applyFill="1" applyBorder="1" applyAlignment="1">
      <alignment vertical="center"/>
    </xf>
    <xf numFmtId="4" fontId="10" fillId="16" borderId="4" xfId="0" applyNumberFormat="1" applyFont="1" applyFill="1" applyBorder="1" applyAlignment="1">
      <alignment vertical="center"/>
    </xf>
    <xf numFmtId="4" fontId="10" fillId="16" borderId="7" xfId="0" applyNumberFormat="1" applyFont="1" applyFill="1" applyBorder="1" applyAlignment="1">
      <alignment vertical="center"/>
    </xf>
    <xf numFmtId="4" fontId="14" fillId="16" borderId="46" xfId="0" applyNumberFormat="1" applyFont="1" applyFill="1" applyBorder="1" applyAlignment="1">
      <alignment vertical="center"/>
    </xf>
    <xf numFmtId="4" fontId="14" fillId="16" borderId="13" xfId="0" applyNumberFormat="1" applyFont="1" applyFill="1" applyBorder="1" applyAlignment="1">
      <alignment vertical="center"/>
    </xf>
    <xf numFmtId="4" fontId="14" fillId="16" borderId="18" xfId="0" applyNumberFormat="1" applyFont="1" applyFill="1" applyBorder="1" applyAlignment="1">
      <alignment vertical="center"/>
    </xf>
    <xf numFmtId="4" fontId="10" fillId="16" borderId="46" xfId="0" applyNumberFormat="1" applyFont="1" applyFill="1" applyBorder="1" applyAlignment="1">
      <alignment vertical="center"/>
    </xf>
    <xf numFmtId="4" fontId="10" fillId="16" borderId="13" xfId="0" applyNumberFormat="1" applyFont="1" applyFill="1" applyBorder="1" applyAlignment="1">
      <alignment vertical="center"/>
    </xf>
    <xf numFmtId="4" fontId="10" fillId="16" borderId="18" xfId="0" applyNumberFormat="1" applyFont="1" applyFill="1" applyBorder="1" applyAlignment="1">
      <alignment vertical="center"/>
    </xf>
    <xf numFmtId="4" fontId="10" fillId="16" borderId="17" xfId="0" applyNumberFormat="1" applyFont="1" applyFill="1" applyBorder="1" applyAlignment="1">
      <alignment vertical="center"/>
    </xf>
    <xf numFmtId="3" fontId="48" fillId="2" borderId="19" xfId="0" applyNumberFormat="1" applyFont="1" applyFill="1" applyBorder="1" applyAlignment="1">
      <alignment vertical="center"/>
    </xf>
    <xf numFmtId="3" fontId="14" fillId="4" borderId="69" xfId="0" applyNumberFormat="1" applyFont="1" applyFill="1" applyBorder="1" applyAlignment="1">
      <alignment vertical="center"/>
    </xf>
    <xf numFmtId="3" fontId="14" fillId="4" borderId="69" xfId="1" applyNumberFormat="1" applyFont="1" applyFill="1" applyBorder="1" applyAlignment="1">
      <alignment vertical="center"/>
    </xf>
    <xf numFmtId="4" fontId="14" fillId="16" borderId="70" xfId="0" applyNumberFormat="1" applyFont="1" applyFill="1" applyBorder="1" applyAlignment="1">
      <alignment vertical="center"/>
    </xf>
    <xf numFmtId="3" fontId="48" fillId="2" borderId="62" xfId="0" applyNumberFormat="1" applyFont="1" applyFill="1" applyBorder="1" applyAlignment="1">
      <alignment vertical="center"/>
    </xf>
    <xf numFmtId="3" fontId="48" fillId="2" borderId="62" xfId="1" applyNumberFormat="1" applyFont="1" applyFill="1" applyBorder="1" applyAlignment="1">
      <alignment vertical="center"/>
    </xf>
    <xf numFmtId="3" fontId="14" fillId="21" borderId="61" xfId="0" applyNumberFormat="1" applyFont="1" applyFill="1" applyBorder="1" applyAlignment="1">
      <alignment vertical="center"/>
    </xf>
    <xf numFmtId="3" fontId="14" fillId="21" borderId="62" xfId="0" applyNumberFormat="1" applyFont="1" applyFill="1" applyBorder="1" applyAlignment="1">
      <alignment vertical="center"/>
    </xf>
    <xf numFmtId="3" fontId="14" fillId="21" borderId="63" xfId="0" applyNumberFormat="1" applyFont="1" applyFill="1" applyBorder="1" applyAlignment="1">
      <alignment vertical="center"/>
    </xf>
    <xf numFmtId="3" fontId="48" fillId="2" borderId="4" xfId="0" applyNumberFormat="1" applyFont="1" applyFill="1" applyBorder="1" applyAlignment="1">
      <alignment vertical="center"/>
    </xf>
    <xf numFmtId="3" fontId="48" fillId="2" borderId="7" xfId="0" applyNumberFormat="1" applyFont="1" applyFill="1" applyBorder="1" applyAlignment="1">
      <alignment vertical="center"/>
    </xf>
    <xf numFmtId="3" fontId="48" fillId="2" borderId="61" xfId="0" applyNumberFormat="1" applyFont="1" applyFill="1" applyBorder="1" applyAlignment="1">
      <alignment vertical="center"/>
    </xf>
    <xf numFmtId="3" fontId="48" fillId="2" borderId="63" xfId="0" applyNumberFormat="1" applyFont="1" applyFill="1" applyBorder="1" applyAlignment="1">
      <alignment vertical="center"/>
    </xf>
    <xf numFmtId="3" fontId="48" fillId="2" borderId="61" xfId="1" applyNumberFormat="1" applyFont="1" applyFill="1" applyBorder="1" applyAlignment="1">
      <alignment vertical="center"/>
    </xf>
    <xf numFmtId="3" fontId="48" fillId="2" borderId="63" xfId="1" applyNumberFormat="1" applyFont="1" applyFill="1" applyBorder="1" applyAlignment="1">
      <alignment vertical="center"/>
    </xf>
    <xf numFmtId="3" fontId="14" fillId="16" borderId="40" xfId="0" applyNumberFormat="1" applyFont="1" applyFill="1" applyBorder="1" applyAlignment="1">
      <alignment vertical="center"/>
    </xf>
    <xf numFmtId="3" fontId="14" fillId="16" borderId="11" xfId="0" applyNumberFormat="1" applyFont="1" applyFill="1" applyBorder="1" applyAlignment="1">
      <alignment vertical="center"/>
    </xf>
    <xf numFmtId="3" fontId="14" fillId="16" borderId="41" xfId="0" applyNumberFormat="1" applyFont="1" applyFill="1" applyBorder="1" applyAlignment="1">
      <alignment vertical="center"/>
    </xf>
    <xf numFmtId="1" fontId="14" fillId="0" borderId="40" xfId="1" applyNumberFormat="1" applyFont="1" applyBorder="1" applyAlignment="1">
      <alignment horizontal="right" vertical="center" wrapText="1"/>
    </xf>
    <xf numFmtId="1" fontId="14" fillId="0" borderId="11" xfId="1" applyNumberFormat="1" applyFont="1" applyBorder="1" applyAlignment="1">
      <alignment horizontal="right" vertical="center" wrapText="1"/>
    </xf>
    <xf numFmtId="1" fontId="14" fillId="0" borderId="41" xfId="1" applyNumberFormat="1" applyFont="1" applyBorder="1" applyAlignment="1">
      <alignment horizontal="right" vertical="center" wrapText="1"/>
    </xf>
    <xf numFmtId="1" fontId="14" fillId="0" borderId="3" xfId="1" applyNumberFormat="1" applyFont="1" applyBorder="1" applyAlignment="1">
      <alignment horizontal="center" vertical="center" wrapText="1"/>
    </xf>
    <xf numFmtId="1" fontId="14" fillId="0" borderId="47" xfId="1" applyNumberFormat="1" applyFont="1" applyBorder="1" applyAlignment="1">
      <alignment horizontal="center" vertical="center" wrapText="1"/>
    </xf>
    <xf numFmtId="1" fontId="14" fillId="0" borderId="48" xfId="1" applyNumberFormat="1" applyFont="1" applyBorder="1" applyAlignment="1">
      <alignment horizontal="center" vertical="center" wrapText="1"/>
    </xf>
    <xf numFmtId="1" fontId="14" fillId="0" borderId="49" xfId="1" applyNumberFormat="1" applyFont="1" applyBorder="1" applyAlignment="1">
      <alignment horizontal="center" vertical="center" wrapText="1"/>
    </xf>
    <xf numFmtId="3" fontId="46" fillId="17" borderId="19" xfId="1" applyNumberFormat="1" applyFont="1" applyFill="1" applyBorder="1" applyAlignment="1">
      <alignment vertical="center"/>
    </xf>
    <xf numFmtId="3" fontId="46" fillId="17" borderId="20" xfId="1" applyNumberFormat="1" applyFont="1" applyFill="1" applyBorder="1" applyAlignment="1">
      <alignment vertical="center"/>
    </xf>
    <xf numFmtId="3" fontId="46" fillId="17" borderId="4" xfId="1" applyNumberFormat="1" applyFont="1" applyFill="1" applyBorder="1" applyAlignment="1">
      <alignment vertical="center"/>
    </xf>
    <xf numFmtId="3" fontId="46" fillId="17" borderId="5" xfId="1" applyNumberFormat="1" applyFont="1" applyFill="1" applyBorder="1" applyAlignment="1">
      <alignment vertical="center"/>
    </xf>
    <xf numFmtId="3" fontId="46" fillId="17" borderId="7" xfId="1" applyNumberFormat="1" applyFont="1" applyFill="1" applyBorder="1" applyAlignment="1">
      <alignment vertical="center"/>
    </xf>
    <xf numFmtId="3" fontId="46" fillId="17" borderId="8" xfId="1" applyNumberFormat="1" applyFont="1" applyFill="1" applyBorder="1" applyAlignment="1">
      <alignment vertical="center"/>
    </xf>
    <xf numFmtId="3" fontId="48" fillId="17" borderId="19" xfId="1" applyNumberFormat="1" applyFont="1" applyFill="1" applyBorder="1" applyAlignment="1">
      <alignment vertical="center"/>
    </xf>
    <xf numFmtId="3" fontId="48" fillId="17" borderId="4" xfId="1" applyNumberFormat="1" applyFont="1" applyFill="1" applyBorder="1" applyAlignment="1">
      <alignment vertical="center"/>
    </xf>
    <xf numFmtId="3" fontId="48" fillId="17" borderId="5" xfId="1" applyNumberFormat="1" applyFont="1" applyFill="1" applyBorder="1" applyAlignment="1">
      <alignment vertical="center"/>
    </xf>
    <xf numFmtId="3" fontId="48" fillId="17" borderId="7" xfId="1" applyNumberFormat="1" applyFont="1" applyFill="1" applyBorder="1" applyAlignment="1">
      <alignment vertical="center"/>
    </xf>
    <xf numFmtId="3" fontId="48" fillId="17" borderId="8" xfId="1" applyNumberFormat="1" applyFont="1" applyFill="1" applyBorder="1" applyAlignment="1">
      <alignment vertical="center"/>
    </xf>
    <xf numFmtId="3" fontId="48" fillId="17" borderId="20" xfId="1" applyNumberFormat="1" applyFont="1" applyFill="1" applyBorder="1" applyAlignment="1">
      <alignment vertical="center"/>
    </xf>
    <xf numFmtId="3" fontId="46" fillId="21" borderId="5" xfId="0" applyNumberFormat="1" applyFont="1" applyFill="1" applyBorder="1" applyAlignment="1">
      <alignment vertical="center"/>
    </xf>
    <xf numFmtId="3" fontId="46" fillId="21" borderId="20" xfId="0" applyNumberFormat="1" applyFont="1" applyFill="1" applyBorder="1" applyAlignment="1">
      <alignment vertical="center"/>
    </xf>
    <xf numFmtId="3" fontId="46" fillId="21" borderId="8" xfId="0" applyNumberFormat="1" applyFont="1" applyFill="1" applyBorder="1" applyAlignment="1">
      <alignment vertical="center"/>
    </xf>
    <xf numFmtId="3" fontId="48" fillId="17" borderId="61" xfId="1" applyNumberFormat="1" applyFont="1" applyFill="1" applyBorder="1" applyAlignment="1">
      <alignment vertical="center"/>
    </xf>
    <xf numFmtId="3" fontId="46" fillId="21" borderId="19" xfId="0" applyNumberFormat="1" applyFont="1" applyFill="1" applyBorder="1" applyAlignment="1">
      <alignment vertical="center"/>
    </xf>
    <xf numFmtId="3" fontId="46" fillId="21" borderId="4" xfId="0" applyNumberFormat="1" applyFont="1" applyFill="1" applyBorder="1" applyAlignment="1">
      <alignment vertical="center"/>
    </xf>
    <xf numFmtId="3" fontId="46" fillId="21" borderId="7" xfId="0" applyNumberFormat="1" applyFont="1" applyFill="1" applyBorder="1" applyAlignment="1">
      <alignment vertical="center"/>
    </xf>
    <xf numFmtId="3" fontId="10" fillId="16" borderId="70" xfId="0" applyNumberFormat="1" applyFont="1" applyFill="1" applyBorder="1" applyAlignment="1">
      <alignment vertical="center"/>
    </xf>
    <xf numFmtId="3" fontId="48" fillId="21" borderId="19" xfId="0" applyNumberFormat="1" applyFont="1" applyFill="1" applyBorder="1" applyAlignment="1">
      <alignment vertical="center"/>
    </xf>
    <xf numFmtId="3" fontId="48" fillId="21" borderId="4" xfId="0" applyNumberFormat="1" applyFont="1" applyFill="1" applyBorder="1" applyAlignment="1">
      <alignment vertical="center"/>
    </xf>
    <xf numFmtId="3" fontId="48" fillId="21" borderId="5" xfId="0" applyNumberFormat="1" applyFont="1" applyFill="1" applyBorder="1" applyAlignment="1">
      <alignment vertical="center"/>
    </xf>
    <xf numFmtId="3" fontId="48" fillId="21" borderId="7" xfId="0" applyNumberFormat="1" applyFont="1" applyFill="1" applyBorder="1" applyAlignment="1">
      <alignment vertical="center"/>
    </xf>
    <xf numFmtId="3" fontId="48" fillId="21" borderId="8" xfId="0" applyNumberFormat="1" applyFont="1" applyFill="1" applyBorder="1" applyAlignment="1">
      <alignment vertical="center"/>
    </xf>
    <xf numFmtId="3" fontId="48" fillId="21" borderId="20" xfId="0" applyNumberFormat="1" applyFont="1" applyFill="1" applyBorder="1" applyAlignment="1">
      <alignment vertical="center"/>
    </xf>
    <xf numFmtId="3" fontId="48" fillId="21" borderId="61" xfId="0" applyNumberFormat="1" applyFont="1" applyFill="1" applyBorder="1" applyAlignment="1">
      <alignment vertical="center"/>
    </xf>
    <xf numFmtId="3" fontId="48" fillId="21" borderId="62" xfId="0" applyNumberFormat="1" applyFont="1" applyFill="1" applyBorder="1" applyAlignment="1">
      <alignment vertical="center"/>
    </xf>
    <xf numFmtId="3" fontId="14" fillId="16" borderId="69" xfId="0" applyNumberFormat="1" applyFont="1" applyFill="1" applyBorder="1" applyAlignment="1">
      <alignment vertical="center"/>
    </xf>
    <xf numFmtId="3" fontId="6" fillId="2" borderId="5" xfId="0" applyNumberFormat="1" applyFont="1" applyFill="1" applyBorder="1" applyAlignment="1">
      <alignment vertical="center"/>
    </xf>
    <xf numFmtId="3" fontId="6" fillId="21" borderId="5" xfId="0" applyNumberFormat="1" applyFont="1" applyFill="1" applyBorder="1" applyAlignment="1">
      <alignment vertical="center"/>
    </xf>
    <xf numFmtId="3" fontId="6" fillId="21" borderId="20" xfId="0" applyNumberFormat="1" applyFont="1" applyFill="1" applyBorder="1" applyAlignment="1">
      <alignment vertical="center"/>
    </xf>
    <xf numFmtId="3" fontId="6" fillId="2" borderId="20" xfId="0" applyNumberFormat="1" applyFont="1" applyFill="1" applyBorder="1" applyAlignment="1">
      <alignment vertical="center"/>
    </xf>
    <xf numFmtId="3" fontId="6" fillId="21" borderId="8" xfId="0" applyNumberFormat="1" applyFont="1" applyFill="1" applyBorder="1" applyAlignment="1">
      <alignment vertical="center"/>
    </xf>
    <xf numFmtId="3" fontId="6" fillId="2" borderId="8" xfId="0" applyNumberFormat="1" applyFont="1" applyFill="1" applyBorder="1" applyAlignment="1">
      <alignment vertical="center"/>
    </xf>
    <xf numFmtId="3" fontId="6" fillId="21" borderId="62" xfId="0" applyNumberFormat="1" applyFont="1" applyFill="1" applyBorder="1" applyAlignment="1">
      <alignment vertical="center"/>
    </xf>
    <xf numFmtId="3" fontId="6" fillId="2" borderId="62" xfId="0" applyNumberFormat="1" applyFont="1" applyFill="1" applyBorder="1" applyAlignment="1">
      <alignment vertical="center"/>
    </xf>
    <xf numFmtId="3" fontId="48" fillId="17" borderId="62" xfId="1" applyNumberFormat="1" applyFont="1" applyFill="1" applyBorder="1" applyAlignment="1">
      <alignment vertical="center"/>
    </xf>
    <xf numFmtId="3" fontId="6" fillId="21" borderId="19" xfId="0" applyNumberFormat="1" applyFont="1" applyFill="1" applyBorder="1" applyAlignment="1">
      <alignment vertical="center"/>
    </xf>
    <xf numFmtId="3" fontId="6" fillId="2" borderId="21" xfId="0" applyNumberFormat="1" applyFont="1" applyFill="1" applyBorder="1" applyAlignment="1">
      <alignment vertical="center"/>
    </xf>
    <xf numFmtId="3" fontId="6" fillId="21" borderId="4" xfId="0" applyNumberFormat="1" applyFont="1" applyFill="1" applyBorder="1" applyAlignment="1">
      <alignment vertical="center"/>
    </xf>
    <xf numFmtId="3" fontId="6" fillId="2" borderId="6" xfId="0" applyNumberFormat="1" applyFont="1" applyFill="1" applyBorder="1" applyAlignment="1">
      <alignment vertical="center"/>
    </xf>
    <xf numFmtId="3" fontId="6" fillId="21" borderId="7" xfId="0" applyNumberFormat="1" applyFont="1" applyFill="1" applyBorder="1" applyAlignment="1">
      <alignment vertical="center"/>
    </xf>
    <xf numFmtId="3" fontId="6" fillId="2" borderId="9" xfId="0" applyNumberFormat="1" applyFont="1" applyFill="1" applyBorder="1" applyAlignment="1">
      <alignment vertical="center"/>
    </xf>
    <xf numFmtId="3" fontId="6" fillId="21" borderId="61" xfId="0" applyNumberFormat="1" applyFont="1" applyFill="1" applyBorder="1" applyAlignment="1">
      <alignment vertical="center"/>
    </xf>
    <xf numFmtId="3" fontId="6" fillId="2" borderId="63" xfId="0" applyNumberFormat="1" applyFont="1" applyFill="1" applyBorder="1" applyAlignment="1">
      <alignment vertical="center"/>
    </xf>
    <xf numFmtId="3" fontId="10" fillId="16" borderId="61" xfId="0" applyNumberFormat="1" applyFont="1" applyFill="1" applyBorder="1" applyAlignment="1">
      <alignment vertical="center"/>
    </xf>
    <xf numFmtId="4" fontId="10" fillId="16" borderId="61" xfId="0" applyNumberFormat="1" applyFont="1" applyFill="1" applyBorder="1" applyAlignment="1">
      <alignment vertical="center"/>
    </xf>
    <xf numFmtId="0" fontId="14" fillId="0" borderId="16" xfId="1" applyFont="1" applyFill="1" applyBorder="1" applyAlignment="1">
      <alignment vertical="center"/>
    </xf>
    <xf numFmtId="0" fontId="14" fillId="0" borderId="3" xfId="1" applyFont="1" applyFill="1" applyBorder="1" applyAlignment="1">
      <alignment vertical="center"/>
    </xf>
    <xf numFmtId="0" fontId="14" fillId="0" borderId="9" xfId="1" applyFont="1" applyFill="1" applyBorder="1" applyAlignment="1">
      <alignment vertical="center"/>
    </xf>
    <xf numFmtId="0" fontId="14" fillId="0" borderId="41" xfId="1" applyFont="1" applyFill="1" applyBorder="1" applyAlignment="1">
      <alignment vertical="center"/>
    </xf>
    <xf numFmtId="0" fontId="2" fillId="21" borderId="20" xfId="0" applyFont="1" applyFill="1" applyBorder="1" applyAlignment="1">
      <alignment vertical="center"/>
    </xf>
    <xf numFmtId="0" fontId="13" fillId="21" borderId="4" xfId="0" applyFont="1" applyFill="1" applyBorder="1"/>
    <xf numFmtId="3" fontId="45" fillId="21" borderId="5" xfId="0" applyNumberFormat="1" applyFont="1" applyFill="1" applyBorder="1" applyAlignment="1">
      <alignment horizontal="right" vertical="center"/>
    </xf>
    <xf numFmtId="3" fontId="45" fillId="21" borderId="5" xfId="0" applyNumberFormat="1" applyFont="1" applyFill="1" applyBorder="1" applyAlignment="1">
      <alignment horizontal="right" vertical="center"/>
    </xf>
    <xf numFmtId="0" fontId="13" fillId="21" borderId="7" xfId="0" applyFont="1" applyFill="1" applyBorder="1"/>
    <xf numFmtId="3" fontId="45" fillId="21" borderId="8" xfId="0" applyNumberFormat="1" applyFont="1" applyFill="1" applyBorder="1" applyAlignment="1">
      <alignment horizontal="right" vertical="center"/>
    </xf>
    <xf numFmtId="0" fontId="2" fillId="16" borderId="20" xfId="0" applyFont="1" applyFill="1" applyBorder="1" applyAlignment="1">
      <alignment vertical="center"/>
    </xf>
    <xf numFmtId="0" fontId="2" fillId="16" borderId="21" xfId="0" applyFont="1" applyFill="1" applyBorder="1" applyAlignment="1">
      <alignment vertical="center"/>
    </xf>
    <xf numFmtId="0" fontId="13" fillId="16" borderId="4" xfId="0" applyFont="1" applyFill="1" applyBorder="1"/>
    <xf numFmtId="3" fontId="45" fillId="16" borderId="5" xfId="0" applyNumberFormat="1" applyFont="1" applyFill="1" applyBorder="1" applyAlignment="1">
      <alignment horizontal="right" vertical="center"/>
    </xf>
    <xf numFmtId="3" fontId="45" fillId="16" borderId="6" xfId="0" applyNumberFormat="1" applyFont="1" applyFill="1" applyBorder="1" applyAlignment="1">
      <alignment horizontal="right" vertical="center"/>
    </xf>
    <xf numFmtId="3" fontId="45" fillId="16" borderId="5" xfId="0" applyNumberFormat="1" applyFont="1" applyFill="1" applyBorder="1" applyAlignment="1">
      <alignment horizontal="right" vertical="center"/>
    </xf>
    <xf numFmtId="0" fontId="13" fillId="16" borderId="7" xfId="0" applyFont="1" applyFill="1" applyBorder="1"/>
    <xf numFmtId="3" fontId="45" fillId="16" borderId="8" xfId="0" applyNumberFormat="1" applyFont="1" applyFill="1" applyBorder="1" applyAlignment="1">
      <alignment horizontal="right" vertical="center"/>
    </xf>
    <xf numFmtId="3" fontId="45" fillId="16" borderId="9" xfId="0" applyNumberFormat="1" applyFont="1" applyFill="1" applyBorder="1" applyAlignment="1">
      <alignment horizontal="right" vertical="center"/>
    </xf>
    <xf numFmtId="0" fontId="2" fillId="21" borderId="21" xfId="0" applyFont="1" applyFill="1" applyBorder="1" applyAlignment="1">
      <alignment vertical="center"/>
    </xf>
    <xf numFmtId="3" fontId="45" fillId="21" borderId="6" xfId="0" applyNumberFormat="1" applyFont="1" applyFill="1" applyBorder="1" applyAlignment="1">
      <alignment horizontal="right" vertical="center"/>
    </xf>
    <xf numFmtId="3" fontId="45" fillId="21" borderId="9" xfId="0" applyNumberFormat="1" applyFont="1" applyFill="1" applyBorder="1" applyAlignment="1">
      <alignment horizontal="right" vertical="center"/>
    </xf>
    <xf numFmtId="3" fontId="47" fillId="3" borderId="34" xfId="0" applyNumberFormat="1" applyFont="1" applyFill="1" applyBorder="1" applyAlignment="1">
      <alignment horizontal="center" vertical="center"/>
    </xf>
    <xf numFmtId="3" fontId="51" fillId="2" borderId="4" xfId="1" applyNumberFormat="1" applyFont="1" applyFill="1" applyBorder="1" applyAlignment="1">
      <alignment vertical="center"/>
    </xf>
    <xf numFmtId="3" fontId="14" fillId="4" borderId="12" xfId="0" applyNumberFormat="1" applyFont="1" applyFill="1" applyBorder="1" applyAlignment="1">
      <alignment vertical="center"/>
    </xf>
    <xf numFmtId="4" fontId="14" fillId="2" borderId="13" xfId="0" applyNumberFormat="1" applyFont="1" applyFill="1" applyBorder="1" applyAlignment="1">
      <alignment vertical="center"/>
    </xf>
    <xf numFmtId="3" fontId="51" fillId="2" borderId="5" xfId="1" applyNumberFormat="1" applyFont="1" applyFill="1" applyBorder="1" applyAlignment="1">
      <alignment vertical="center"/>
    </xf>
    <xf numFmtId="3" fontId="9" fillId="4" borderId="41" xfId="1" applyNumberFormat="1" applyFont="1" applyFill="1" applyBorder="1" applyAlignment="1">
      <alignment vertical="center"/>
    </xf>
    <xf numFmtId="4" fontId="14" fillId="2" borderId="18" xfId="0" applyNumberFormat="1" applyFont="1" applyFill="1" applyBorder="1" applyAlignment="1">
      <alignment vertical="center"/>
    </xf>
    <xf numFmtId="0" fontId="0" fillId="2" borderId="16" xfId="0" applyFill="1" applyBorder="1" applyAlignment="1">
      <alignment horizontal="center" vertical="center"/>
    </xf>
    <xf numFmtId="10" fontId="0" fillId="2" borderId="11" xfId="0" applyNumberForma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3" fontId="51" fillId="2" borderId="7" xfId="1" applyNumberFormat="1" applyFont="1" applyFill="1" applyBorder="1" applyAlignment="1">
      <alignment vertical="center"/>
    </xf>
    <xf numFmtId="3" fontId="51" fillId="2" borderId="8" xfId="1" applyNumberFormat="1" applyFont="1" applyFill="1" applyBorder="1" applyAlignment="1">
      <alignment vertical="center"/>
    </xf>
    <xf numFmtId="3" fontId="51" fillId="2" borderId="9" xfId="1" applyNumberFormat="1" applyFont="1" applyFill="1" applyBorder="1" applyAlignment="1">
      <alignment vertical="center"/>
    </xf>
    <xf numFmtId="3" fontId="51" fillId="2" borderId="6" xfId="1" applyNumberFormat="1" applyFont="1" applyFill="1" applyBorder="1" applyAlignment="1">
      <alignment vertical="center"/>
    </xf>
    <xf numFmtId="3" fontId="14" fillId="4" borderId="53" xfId="0" applyNumberFormat="1" applyFont="1" applyFill="1" applyBorder="1" applyAlignment="1">
      <alignment vertical="center"/>
    </xf>
    <xf numFmtId="3" fontId="9" fillId="21" borderId="5" xfId="1" applyNumberFormat="1" applyFont="1" applyFill="1" applyBorder="1" applyAlignment="1">
      <alignment vertical="center"/>
    </xf>
    <xf numFmtId="3" fontId="14" fillId="21" borderId="17" xfId="0" applyNumberFormat="1" applyFont="1" applyFill="1" applyBorder="1" applyAlignment="1">
      <alignment vertical="center"/>
    </xf>
    <xf numFmtId="3" fontId="14" fillId="21" borderId="71" xfId="0" applyNumberFormat="1" applyFont="1" applyFill="1" applyBorder="1" applyAlignment="1">
      <alignment vertical="center"/>
    </xf>
    <xf numFmtId="3" fontId="14" fillId="21" borderId="13" xfId="0" applyNumberFormat="1" applyFont="1" applyFill="1" applyBorder="1" applyAlignment="1">
      <alignment vertical="center"/>
    </xf>
    <xf numFmtId="3" fontId="14" fillId="21" borderId="23" xfId="0" applyNumberFormat="1" applyFont="1" applyFill="1" applyBorder="1" applyAlignment="1">
      <alignment vertical="center"/>
    </xf>
    <xf numFmtId="3" fontId="46" fillId="2" borderId="1" xfId="0" applyNumberFormat="1" applyFont="1" applyFill="1" applyBorder="1" applyAlignment="1">
      <alignment vertical="center"/>
    </xf>
    <xf numFmtId="3" fontId="14" fillId="21" borderId="12" xfId="0" applyNumberFormat="1" applyFont="1" applyFill="1" applyBorder="1" applyAlignment="1">
      <alignment vertical="center"/>
    </xf>
    <xf numFmtId="3" fontId="51" fillId="2" borderId="1" xfId="1" applyNumberFormat="1" applyFont="1" applyFill="1" applyBorder="1" applyAlignment="1">
      <alignment vertical="center"/>
    </xf>
    <xf numFmtId="3" fontId="10" fillId="16" borderId="1" xfId="0" applyNumberFormat="1" applyFont="1" applyFill="1" applyBorder="1" applyAlignment="1">
      <alignment vertical="center"/>
    </xf>
    <xf numFmtId="3" fontId="14" fillId="21" borderId="18" xfId="0" applyNumberFormat="1" applyFont="1" applyFill="1" applyBorder="1" applyAlignment="1">
      <alignment vertical="center"/>
    </xf>
    <xf numFmtId="3" fontId="14" fillId="21" borderId="57" xfId="0" applyNumberFormat="1" applyFont="1" applyFill="1" applyBorder="1" applyAlignment="1">
      <alignment vertical="center"/>
    </xf>
    <xf numFmtId="3" fontId="51" fillId="2" borderId="2" xfId="1" applyNumberFormat="1" applyFont="1" applyFill="1" applyBorder="1" applyAlignment="1">
      <alignment vertical="center"/>
    </xf>
    <xf numFmtId="3" fontId="51" fillId="2" borderId="3" xfId="1" applyNumberFormat="1" applyFont="1" applyFill="1" applyBorder="1" applyAlignment="1">
      <alignment vertical="center"/>
    </xf>
    <xf numFmtId="3" fontId="46" fillId="2" borderId="2" xfId="0" applyNumberFormat="1" applyFont="1" applyFill="1" applyBorder="1" applyAlignment="1">
      <alignment vertical="center"/>
    </xf>
    <xf numFmtId="3" fontId="46" fillId="2" borderId="3" xfId="0" applyNumberFormat="1" applyFont="1" applyFill="1" applyBorder="1" applyAlignment="1">
      <alignment vertical="center"/>
    </xf>
    <xf numFmtId="3" fontId="51" fillId="2" borderId="19" xfId="1" applyNumberFormat="1" applyFont="1" applyFill="1" applyBorder="1" applyAlignment="1">
      <alignment vertical="center"/>
    </xf>
    <xf numFmtId="3" fontId="51" fillId="2" borderId="20" xfId="1" applyNumberFormat="1" applyFont="1" applyFill="1" applyBorder="1" applyAlignment="1">
      <alignment vertical="center"/>
    </xf>
    <xf numFmtId="3" fontId="51" fillId="2" borderId="21" xfId="1" applyNumberFormat="1" applyFont="1" applyFill="1" applyBorder="1" applyAlignment="1">
      <alignment vertical="center"/>
    </xf>
    <xf numFmtId="3" fontId="9" fillId="21" borderId="19" xfId="1" applyNumberFormat="1" applyFont="1" applyFill="1" applyBorder="1" applyAlignment="1">
      <alignment vertical="center"/>
    </xf>
    <xf numFmtId="3" fontId="9" fillId="21" borderId="20" xfId="1" applyNumberFormat="1" applyFont="1" applyFill="1" applyBorder="1" applyAlignment="1">
      <alignment vertical="center"/>
    </xf>
    <xf numFmtId="3" fontId="9" fillId="21" borderId="21" xfId="1" applyNumberFormat="1" applyFont="1" applyFill="1" applyBorder="1" applyAlignment="1">
      <alignment vertical="center"/>
    </xf>
    <xf numFmtId="3" fontId="9" fillId="21" borderId="4" xfId="1" applyNumberFormat="1" applyFont="1" applyFill="1" applyBorder="1" applyAlignment="1">
      <alignment vertical="center"/>
    </xf>
    <xf numFmtId="3" fontId="9" fillId="21" borderId="6" xfId="1" applyNumberFormat="1" applyFont="1" applyFill="1" applyBorder="1" applyAlignment="1">
      <alignment vertical="center"/>
    </xf>
    <xf numFmtId="3" fontId="9" fillId="21" borderId="7" xfId="1" applyNumberFormat="1" applyFont="1" applyFill="1" applyBorder="1" applyAlignment="1">
      <alignment vertical="center"/>
    </xf>
    <xf numFmtId="3" fontId="9" fillId="21" borderId="8" xfId="1" applyNumberFormat="1" applyFont="1" applyFill="1" applyBorder="1" applyAlignment="1">
      <alignment vertical="center"/>
    </xf>
    <xf numFmtId="3" fontId="9" fillId="21" borderId="9" xfId="1" applyNumberFormat="1" applyFont="1" applyFill="1" applyBorder="1" applyAlignment="1">
      <alignment vertical="center"/>
    </xf>
    <xf numFmtId="3" fontId="14" fillId="21" borderId="52" xfId="0" applyNumberFormat="1" applyFont="1" applyFill="1" applyBorder="1" applyAlignment="1">
      <alignment vertical="center"/>
    </xf>
    <xf numFmtId="3" fontId="35" fillId="4" borderId="46" xfId="1" applyNumberFormat="1" applyFont="1" applyFill="1" applyBorder="1" applyAlignment="1">
      <alignment vertical="center"/>
    </xf>
    <xf numFmtId="3" fontId="35" fillId="4" borderId="13" xfId="1" applyNumberFormat="1" applyFont="1" applyFill="1" applyBorder="1" applyAlignment="1">
      <alignment vertical="center"/>
    </xf>
    <xf numFmtId="3" fontId="35" fillId="4" borderId="18" xfId="1" applyNumberFormat="1" applyFont="1" applyFill="1" applyBorder="1" applyAlignment="1">
      <alignment vertical="center"/>
    </xf>
    <xf numFmtId="3" fontId="35" fillId="4" borderId="13" xfId="2" applyNumberFormat="1" applyFont="1" applyFill="1" applyBorder="1" applyAlignment="1">
      <alignment vertical="center"/>
    </xf>
    <xf numFmtId="3" fontId="35" fillId="21" borderId="19" xfId="1" applyNumberFormat="1" applyFont="1" applyFill="1" applyBorder="1" applyAlignment="1">
      <alignment vertical="center"/>
    </xf>
    <xf numFmtId="3" fontId="35" fillId="21" borderId="20" xfId="1" applyNumberFormat="1" applyFont="1" applyFill="1" applyBorder="1" applyAlignment="1">
      <alignment vertical="center"/>
    </xf>
    <xf numFmtId="3" fontId="35" fillId="21" borderId="40" xfId="1" applyNumberFormat="1" applyFont="1" applyFill="1" applyBorder="1" applyAlignment="1">
      <alignment vertical="center"/>
    </xf>
    <xf numFmtId="3" fontId="35" fillId="21" borderId="4" xfId="1" applyNumberFormat="1" applyFont="1" applyFill="1" applyBorder="1" applyAlignment="1">
      <alignment vertical="center"/>
    </xf>
    <xf numFmtId="3" fontId="35" fillId="21" borderId="5" xfId="1" applyNumberFormat="1" applyFont="1" applyFill="1" applyBorder="1" applyAlignment="1">
      <alignment vertical="center"/>
    </xf>
    <xf numFmtId="3" fontId="35" fillId="21" borderId="11" xfId="1" applyNumberFormat="1" applyFont="1" applyFill="1" applyBorder="1" applyAlignment="1">
      <alignment vertical="center"/>
    </xf>
    <xf numFmtId="3" fontId="35" fillId="21" borderId="7" xfId="1" applyNumberFormat="1" applyFont="1" applyFill="1" applyBorder="1" applyAlignment="1">
      <alignment vertical="center"/>
    </xf>
    <xf numFmtId="3" fontId="35" fillId="21" borderId="8" xfId="1" applyNumberFormat="1" applyFont="1" applyFill="1" applyBorder="1" applyAlignment="1">
      <alignment vertical="center"/>
    </xf>
    <xf numFmtId="3" fontId="35" fillId="21" borderId="41" xfId="1" applyNumberFormat="1" applyFont="1" applyFill="1" applyBorder="1" applyAlignment="1">
      <alignment vertical="center"/>
    </xf>
    <xf numFmtId="3" fontId="35" fillId="21" borderId="4" xfId="2" applyNumberFormat="1" applyFont="1" applyFill="1" applyBorder="1" applyAlignment="1">
      <alignment vertical="center"/>
    </xf>
    <xf numFmtId="3" fontId="35" fillId="21" borderId="5" xfId="2" applyNumberFormat="1" applyFont="1" applyFill="1" applyBorder="1" applyAlignment="1">
      <alignment vertical="center"/>
    </xf>
    <xf numFmtId="4" fontId="45" fillId="21" borderId="8" xfId="0" applyNumberFormat="1" applyFont="1" applyFill="1" applyBorder="1" applyAlignment="1">
      <alignment horizontal="right" vertical="center"/>
    </xf>
    <xf numFmtId="4" fontId="45" fillId="21" borderId="9" xfId="0" applyNumberFormat="1" applyFont="1" applyFill="1" applyBorder="1" applyAlignment="1">
      <alignment horizontal="right" vertical="center"/>
    </xf>
    <xf numFmtId="4" fontId="45" fillId="16" borderId="8" xfId="0" applyNumberFormat="1" applyFont="1" applyFill="1" applyBorder="1" applyAlignment="1">
      <alignment horizontal="right" vertical="center"/>
    </xf>
    <xf numFmtId="4" fontId="45" fillId="16" borderId="9" xfId="0" applyNumberFormat="1" applyFont="1" applyFill="1" applyBorder="1" applyAlignment="1">
      <alignment horizontal="right" vertical="center"/>
    </xf>
    <xf numFmtId="0" fontId="3" fillId="16" borderId="33" xfId="0" applyFont="1" applyFill="1" applyBorder="1" applyAlignment="1">
      <alignment vertical="center"/>
    </xf>
    <xf numFmtId="0" fontId="31" fillId="16" borderId="34" xfId="0" applyFont="1" applyFill="1" applyBorder="1" applyAlignment="1">
      <alignment horizontal="center" vertical="center"/>
    </xf>
    <xf numFmtId="0" fontId="3" fillId="16" borderId="5" xfId="0" applyFont="1" applyFill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5" fillId="2" borderId="35" xfId="1" applyFont="1" applyFill="1" applyBorder="1" applyAlignment="1">
      <alignment horizontal="center" vertical="center"/>
    </xf>
    <xf numFmtId="0" fontId="33" fillId="4" borderId="15" xfId="2" applyFont="1" applyFill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horizontal="right" vertical="center"/>
    </xf>
    <xf numFmtId="0" fontId="3" fillId="0" borderId="30" xfId="0" applyFont="1" applyBorder="1" applyAlignment="1">
      <alignment vertical="center"/>
    </xf>
    <xf numFmtId="0" fontId="45" fillId="0" borderId="26" xfId="0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19" fillId="0" borderId="33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0" fillId="10" borderId="54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0" fillId="10" borderId="44" xfId="0" applyFill="1" applyBorder="1" applyAlignment="1">
      <alignment horizontal="center"/>
    </xf>
    <xf numFmtId="0" fontId="4" fillId="7" borderId="46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center" vertical="center" wrapText="1"/>
    </xf>
    <xf numFmtId="3" fontId="6" fillId="10" borderId="22" xfId="0" applyNumberFormat="1" applyFont="1" applyFill="1" applyBorder="1" applyAlignment="1">
      <alignment horizontal="center" vertical="center"/>
    </xf>
    <xf numFmtId="3" fontId="6" fillId="10" borderId="13" xfId="0" applyNumberFormat="1" applyFont="1" applyFill="1" applyBorder="1" applyAlignment="1">
      <alignment horizontal="center" vertical="center"/>
    </xf>
    <xf numFmtId="0" fontId="0" fillId="10" borderId="5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3" fontId="0" fillId="10" borderId="4" xfId="0" applyNumberFormat="1" applyFill="1" applyBorder="1" applyAlignment="1">
      <alignment horizontal="center"/>
    </xf>
    <xf numFmtId="3" fontId="0" fillId="11" borderId="4" xfId="0" applyNumberFormat="1" applyFill="1" applyBorder="1" applyAlignment="1">
      <alignment horizontal="center"/>
    </xf>
    <xf numFmtId="0" fontId="19" fillId="0" borderId="30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3" fontId="6" fillId="10" borderId="56" xfId="0" applyNumberFormat="1" applyFont="1" applyFill="1" applyBorder="1" applyAlignment="1">
      <alignment horizontal="center" vertical="center"/>
    </xf>
    <xf numFmtId="3" fontId="6" fillId="10" borderId="18" xfId="0" applyNumberFormat="1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 wrapText="1"/>
    </xf>
    <xf numFmtId="0" fontId="0" fillId="10" borderId="61" xfId="0" applyFill="1" applyBorder="1" applyAlignment="1">
      <alignment horizontal="center"/>
    </xf>
    <xf numFmtId="0" fontId="0" fillId="10" borderId="62" xfId="0" applyFill="1" applyBorder="1" applyAlignment="1">
      <alignment horizontal="center"/>
    </xf>
    <xf numFmtId="0" fontId="0" fillId="10" borderId="63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3" fontId="6" fillId="11" borderId="22" xfId="0" applyNumberFormat="1" applyFont="1" applyFill="1" applyBorder="1" applyAlignment="1">
      <alignment horizontal="center" vertical="center"/>
    </xf>
    <xf numFmtId="3" fontId="6" fillId="11" borderId="13" xfId="0" applyNumberFormat="1" applyFont="1" applyFill="1" applyBorder="1" applyAlignment="1">
      <alignment horizontal="center" vertical="center"/>
    </xf>
    <xf numFmtId="0" fontId="0" fillId="12" borderId="5" xfId="0" applyFill="1" applyBorder="1" applyAlignment="1">
      <alignment horizontal="right"/>
    </xf>
    <xf numFmtId="0" fontId="0" fillId="12" borderId="11" xfId="0" applyFill="1" applyBorder="1" applyAlignment="1">
      <alignment horizontal="right"/>
    </xf>
    <xf numFmtId="0" fontId="0" fillId="11" borderId="33" xfId="0" applyFill="1" applyBorder="1" applyAlignment="1">
      <alignment horizontal="center"/>
    </xf>
    <xf numFmtId="0" fontId="0" fillId="11" borderId="35" xfId="0" applyFill="1" applyBorder="1" applyAlignment="1">
      <alignment horizontal="center"/>
    </xf>
    <xf numFmtId="3" fontId="11" fillId="9" borderId="11" xfId="0" applyNumberFormat="1" applyFont="1" applyFill="1" applyBorder="1" applyAlignment="1">
      <alignment horizontal="center" vertical="center" wrapText="1"/>
    </xf>
    <xf numFmtId="3" fontId="11" fillId="9" borderId="13" xfId="0" applyNumberFormat="1" applyFont="1" applyFill="1" applyBorder="1" applyAlignment="1">
      <alignment horizontal="center" vertical="center" wrapText="1"/>
    </xf>
    <xf numFmtId="3" fontId="6" fillId="11" borderId="56" xfId="0" applyNumberFormat="1" applyFont="1" applyFill="1" applyBorder="1" applyAlignment="1">
      <alignment horizontal="center" vertical="center"/>
    </xf>
    <xf numFmtId="3" fontId="6" fillId="11" borderId="18" xfId="0" applyNumberFormat="1" applyFont="1" applyFill="1" applyBorder="1" applyAlignment="1">
      <alignment horizontal="center" vertical="center"/>
    </xf>
    <xf numFmtId="0" fontId="0" fillId="11" borderId="8" xfId="0" applyFill="1" applyBorder="1" applyAlignment="1">
      <alignment horizontal="center"/>
    </xf>
    <xf numFmtId="0" fontId="0" fillId="11" borderId="41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10" borderId="33" xfId="0" applyFill="1" applyBorder="1" applyAlignment="1">
      <alignment horizontal="center"/>
    </xf>
    <xf numFmtId="0" fontId="0" fillId="10" borderId="35" xfId="0" applyFill="1" applyBorder="1" applyAlignment="1">
      <alignment horizontal="center"/>
    </xf>
    <xf numFmtId="0" fontId="0" fillId="10" borderId="34" xfId="0" applyFill="1" applyBorder="1" applyAlignment="1">
      <alignment horizontal="center"/>
    </xf>
    <xf numFmtId="0" fontId="4" fillId="7" borderId="6" xfId="0" applyFont="1" applyFill="1" applyBorder="1" applyAlignment="1">
      <alignment horizontal="center" vertical="center" wrapText="1"/>
    </xf>
    <xf numFmtId="0" fontId="0" fillId="11" borderId="34" xfId="0" applyFill="1" applyBorder="1" applyAlignment="1">
      <alignment horizontal="center"/>
    </xf>
    <xf numFmtId="0" fontId="4" fillId="7" borderId="1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10" fillId="6" borderId="42" xfId="3" applyFont="1" applyFill="1" applyBorder="1" applyAlignment="1">
      <alignment horizontal="center" wrapText="1"/>
    </xf>
    <xf numFmtId="0" fontId="10" fillId="6" borderId="43" xfId="3" applyFont="1" applyFill="1" applyBorder="1" applyAlignment="1">
      <alignment horizont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24" xfId="3" applyFont="1" applyBorder="1" applyAlignment="1">
      <alignment horizontal="center" vertical="center" wrapText="1"/>
    </xf>
    <xf numFmtId="0" fontId="6" fillId="0" borderId="5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0" fontId="6" fillId="0" borderId="11" xfId="3" applyFont="1" applyBorder="1" applyAlignment="1">
      <alignment horizontal="center" vertical="center" wrapText="1"/>
    </xf>
    <xf numFmtId="0" fontId="10" fillId="6" borderId="5" xfId="3" applyFont="1" applyFill="1" applyBorder="1" applyAlignment="1">
      <alignment horizontal="center" wrapText="1"/>
    </xf>
    <xf numFmtId="3" fontId="45" fillId="21" borderId="7" xfId="0" applyNumberFormat="1" applyFont="1" applyFill="1" applyBorder="1" applyAlignment="1">
      <alignment horizontal="right" vertical="center"/>
    </xf>
    <xf numFmtId="3" fontId="45" fillId="21" borderId="8" xfId="0" applyNumberFormat="1" applyFont="1" applyFill="1" applyBorder="1" applyAlignment="1">
      <alignment horizontal="right" vertical="center"/>
    </xf>
    <xf numFmtId="3" fontId="6" fillId="16" borderId="4" xfId="3" applyNumberFormat="1" applyFont="1" applyFill="1" applyBorder="1" applyAlignment="1">
      <alignment horizontal="right" vertical="center" wrapText="1"/>
    </xf>
    <xf numFmtId="3" fontId="6" fillId="16" borderId="5" xfId="3" applyNumberFormat="1" applyFont="1" applyFill="1" applyBorder="1" applyAlignment="1">
      <alignment horizontal="right" vertical="center" wrapText="1"/>
    </xf>
    <xf numFmtId="3" fontId="45" fillId="16" borderId="4" xfId="0" applyNumberFormat="1" applyFont="1" applyFill="1" applyBorder="1" applyAlignment="1">
      <alignment horizontal="right" vertical="center"/>
    </xf>
    <xf numFmtId="3" fontId="45" fillId="16" borderId="5" xfId="0" applyNumberFormat="1" applyFont="1" applyFill="1" applyBorder="1" applyAlignment="1">
      <alignment horizontal="right" vertical="center"/>
    </xf>
    <xf numFmtId="3" fontId="45" fillId="16" borderId="7" xfId="0" applyNumberFormat="1" applyFont="1" applyFill="1" applyBorder="1" applyAlignment="1">
      <alignment horizontal="right" vertical="center"/>
    </xf>
    <xf numFmtId="3" fontId="45" fillId="16" borderId="8" xfId="0" applyNumberFormat="1" applyFont="1" applyFill="1" applyBorder="1" applyAlignment="1">
      <alignment horizontal="right" vertical="center"/>
    </xf>
    <xf numFmtId="3" fontId="6" fillId="21" borderId="4" xfId="3" applyNumberFormat="1" applyFont="1" applyFill="1" applyBorder="1" applyAlignment="1">
      <alignment horizontal="right" vertical="center" wrapText="1"/>
    </xf>
    <xf numFmtId="3" fontId="6" fillId="21" borderId="5" xfId="3" applyNumberFormat="1" applyFont="1" applyFill="1" applyBorder="1" applyAlignment="1">
      <alignment horizontal="right" vertical="center" wrapText="1"/>
    </xf>
    <xf numFmtId="3" fontId="45" fillId="21" borderId="4" xfId="0" applyNumberFormat="1" applyFont="1" applyFill="1" applyBorder="1" applyAlignment="1">
      <alignment horizontal="right" vertical="center"/>
    </xf>
    <xf numFmtId="3" fontId="45" fillId="21" borderId="5" xfId="0" applyNumberFormat="1" applyFont="1" applyFill="1" applyBorder="1" applyAlignment="1">
      <alignment horizontal="right" vertical="center"/>
    </xf>
    <xf numFmtId="0" fontId="36" fillId="21" borderId="42" xfId="1" quotePrefix="1" applyFont="1" applyFill="1" applyBorder="1" applyAlignment="1">
      <alignment horizontal="center" vertical="center"/>
    </xf>
    <xf numFmtId="0" fontId="36" fillId="21" borderId="43" xfId="1" quotePrefix="1" applyFont="1" applyFill="1" applyBorder="1" applyAlignment="1">
      <alignment horizontal="center" vertical="center"/>
    </xf>
    <xf numFmtId="0" fontId="36" fillId="21" borderId="45" xfId="1" quotePrefix="1" applyFont="1" applyFill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2" fillId="21" borderId="19" xfId="0" applyFont="1" applyFill="1" applyBorder="1" applyAlignment="1">
      <alignment horizontal="center" vertical="center"/>
    </xf>
    <xf numFmtId="0" fontId="3" fillId="21" borderId="20" xfId="0" applyFont="1" applyFill="1" applyBorder="1" applyAlignment="1">
      <alignment horizontal="center" vertical="center"/>
    </xf>
    <xf numFmtId="0" fontId="2" fillId="16" borderId="19" xfId="0" applyFont="1" applyFill="1" applyBorder="1" applyAlignment="1">
      <alignment horizontal="center" vertical="center"/>
    </xf>
    <xf numFmtId="0" fontId="3" fillId="16" borderId="20" xfId="0" applyFont="1" applyFill="1" applyBorder="1" applyAlignment="1">
      <alignment horizontal="center" vertical="center"/>
    </xf>
    <xf numFmtId="0" fontId="39" fillId="16" borderId="33" xfId="0" applyFont="1" applyFill="1" applyBorder="1" applyAlignment="1">
      <alignment horizontal="center" vertical="center"/>
    </xf>
    <xf numFmtId="0" fontId="38" fillId="16" borderId="35" xfId="0" applyFont="1" applyFill="1" applyBorder="1" applyAlignment="1">
      <alignment horizontal="center" vertical="center"/>
    </xf>
    <xf numFmtId="0" fontId="38" fillId="16" borderId="34" xfId="0" applyFont="1" applyFill="1" applyBorder="1" applyAlignment="1">
      <alignment horizontal="center" vertical="center"/>
    </xf>
    <xf numFmtId="0" fontId="38" fillId="16" borderId="30" xfId="0" applyFont="1" applyFill="1" applyBorder="1" applyAlignment="1">
      <alignment horizontal="center" vertical="center"/>
    </xf>
    <xf numFmtId="0" fontId="38" fillId="16" borderId="26" xfId="0" applyFont="1" applyFill="1" applyBorder="1" applyAlignment="1">
      <alignment horizontal="center" vertical="center"/>
    </xf>
    <xf numFmtId="0" fontId="38" fillId="16" borderId="31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right" vertical="center"/>
    </xf>
    <xf numFmtId="0" fontId="3" fillId="5" borderId="28" xfId="0" applyFont="1" applyFill="1" applyBorder="1" applyAlignment="1">
      <alignment horizontal="right" vertical="center"/>
    </xf>
    <xf numFmtId="0" fontId="3" fillId="5" borderId="29" xfId="0" applyFont="1" applyFill="1" applyBorder="1" applyAlignment="1">
      <alignment horizontal="right" vertical="center"/>
    </xf>
    <xf numFmtId="3" fontId="3" fillId="5" borderId="27" xfId="0" applyNumberFormat="1" applyFont="1" applyFill="1" applyBorder="1" applyAlignment="1">
      <alignment horizontal="right" vertical="center"/>
    </xf>
    <xf numFmtId="3" fontId="3" fillId="5" borderId="28" xfId="0" applyNumberFormat="1" applyFont="1" applyFill="1" applyBorder="1" applyAlignment="1">
      <alignment horizontal="right" vertical="center"/>
    </xf>
    <xf numFmtId="3" fontId="3" fillId="5" borderId="29" xfId="0" applyNumberFormat="1" applyFont="1" applyFill="1" applyBorder="1" applyAlignment="1">
      <alignment horizontal="right" vertical="center"/>
    </xf>
    <xf numFmtId="0" fontId="52" fillId="0" borderId="33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2" fillId="0" borderId="5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51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34" fillId="21" borderId="33" xfId="0" applyFont="1" applyFill="1" applyBorder="1" applyAlignment="1">
      <alignment horizontal="center" vertical="center"/>
    </xf>
    <xf numFmtId="0" fontId="34" fillId="21" borderId="35" xfId="0" applyFont="1" applyFill="1" applyBorder="1" applyAlignment="1">
      <alignment horizontal="center" vertical="center"/>
    </xf>
    <xf numFmtId="0" fontId="34" fillId="21" borderId="34" xfId="0" applyFont="1" applyFill="1" applyBorder="1" applyAlignment="1">
      <alignment horizontal="center" vertical="center"/>
    </xf>
    <xf numFmtId="0" fontId="34" fillId="21" borderId="50" xfId="0" applyFont="1" applyFill="1" applyBorder="1" applyAlignment="1">
      <alignment horizontal="center" vertical="center"/>
    </xf>
    <xf numFmtId="0" fontId="34" fillId="21" borderId="0" xfId="0" applyFont="1" applyFill="1" applyBorder="1" applyAlignment="1">
      <alignment horizontal="center" vertical="center"/>
    </xf>
    <xf numFmtId="0" fontId="34" fillId="21" borderId="51" xfId="0" applyFont="1" applyFill="1" applyBorder="1" applyAlignment="1">
      <alignment horizontal="center" vertical="center"/>
    </xf>
    <xf numFmtId="0" fontId="34" fillId="21" borderId="30" xfId="0" applyFont="1" applyFill="1" applyBorder="1" applyAlignment="1">
      <alignment horizontal="center" vertical="center"/>
    </xf>
    <xf numFmtId="0" fontId="34" fillId="21" borderId="26" xfId="0" applyFont="1" applyFill="1" applyBorder="1" applyAlignment="1">
      <alignment horizontal="center" vertical="center"/>
    </xf>
    <xf numFmtId="0" fontId="34" fillId="21" borderId="31" xfId="0" applyFont="1" applyFill="1" applyBorder="1" applyAlignment="1">
      <alignment horizontal="center" vertical="center"/>
    </xf>
    <xf numFmtId="0" fontId="37" fillId="3" borderId="33" xfId="0" applyFont="1" applyFill="1" applyBorder="1" applyAlignment="1">
      <alignment horizontal="center" vertical="center" wrapText="1"/>
    </xf>
    <xf numFmtId="0" fontId="37" fillId="3" borderId="35" xfId="0" applyFont="1" applyFill="1" applyBorder="1" applyAlignment="1">
      <alignment horizontal="center" vertical="center" wrapText="1"/>
    </xf>
    <xf numFmtId="0" fontId="37" fillId="3" borderId="34" xfId="0" applyFont="1" applyFill="1" applyBorder="1" applyAlignment="1">
      <alignment horizontal="center" vertical="center" wrapText="1"/>
    </xf>
    <xf numFmtId="0" fontId="37" fillId="3" borderId="50" xfId="0" applyFont="1" applyFill="1" applyBorder="1" applyAlignment="1">
      <alignment horizontal="center" vertical="center" wrapText="1"/>
    </xf>
    <xf numFmtId="0" fontId="37" fillId="3" borderId="0" xfId="0" applyFont="1" applyFill="1" applyBorder="1" applyAlignment="1">
      <alignment horizontal="center" vertical="center" wrapText="1"/>
    </xf>
    <xf numFmtId="0" fontId="37" fillId="3" borderId="51" xfId="0" applyFont="1" applyFill="1" applyBorder="1" applyAlignment="1">
      <alignment horizontal="center" vertical="center" wrapText="1"/>
    </xf>
    <xf numFmtId="0" fontId="37" fillId="3" borderId="30" xfId="0" applyFont="1" applyFill="1" applyBorder="1" applyAlignment="1">
      <alignment horizontal="center" vertical="center" wrapText="1"/>
    </xf>
    <xf numFmtId="0" fontId="37" fillId="3" borderId="26" xfId="0" applyFont="1" applyFill="1" applyBorder="1" applyAlignment="1">
      <alignment horizontal="center" vertical="center" wrapText="1"/>
    </xf>
    <xf numFmtId="0" fontId="37" fillId="3" borderId="31" xfId="0" applyFont="1" applyFill="1" applyBorder="1" applyAlignment="1">
      <alignment horizontal="center" vertical="center" wrapText="1"/>
    </xf>
    <xf numFmtId="0" fontId="41" fillId="4" borderId="33" xfId="2" applyFont="1" applyFill="1" applyBorder="1" applyAlignment="1">
      <alignment horizontal="center" vertical="center" wrapText="1"/>
    </xf>
    <xf numFmtId="0" fontId="41" fillId="4" borderId="35" xfId="2" applyFont="1" applyFill="1" applyBorder="1" applyAlignment="1">
      <alignment horizontal="center" vertical="center" wrapText="1"/>
    </xf>
    <xf numFmtId="0" fontId="41" fillId="4" borderId="34" xfId="2" applyFont="1" applyFill="1" applyBorder="1" applyAlignment="1">
      <alignment horizontal="center" vertical="center" wrapText="1"/>
    </xf>
    <xf numFmtId="0" fontId="41" fillId="4" borderId="27" xfId="2" applyFont="1" applyFill="1" applyBorder="1" applyAlignment="1">
      <alignment horizontal="center" vertical="center" wrapText="1"/>
    </xf>
    <xf numFmtId="0" fontId="41" fillId="4" borderId="28" xfId="2" applyFont="1" applyFill="1" applyBorder="1" applyAlignment="1">
      <alignment horizontal="center" vertical="center" wrapText="1"/>
    </xf>
    <xf numFmtId="0" fontId="41" fillId="4" borderId="29" xfId="2" applyFont="1" applyFill="1" applyBorder="1" applyAlignment="1">
      <alignment horizontal="center" vertical="center" wrapText="1"/>
    </xf>
    <xf numFmtId="0" fontId="33" fillId="4" borderId="22" xfId="2" applyFont="1" applyFill="1" applyBorder="1" applyAlignment="1">
      <alignment horizontal="center" vertical="center" wrapText="1"/>
    </xf>
    <xf numFmtId="0" fontId="33" fillId="4" borderId="12" xfId="2" applyFont="1" applyFill="1" applyBorder="1" applyAlignment="1">
      <alignment horizontal="center" vertical="center" wrapText="1"/>
    </xf>
    <xf numFmtId="0" fontId="33" fillId="4" borderId="23" xfId="2" applyFont="1" applyFill="1" applyBorder="1" applyAlignment="1">
      <alignment horizontal="center" vertical="center" wrapText="1"/>
    </xf>
    <xf numFmtId="0" fontId="33" fillId="21" borderId="22" xfId="2" applyFont="1" applyFill="1" applyBorder="1" applyAlignment="1">
      <alignment horizontal="center" vertical="center" wrapText="1"/>
    </xf>
    <xf numFmtId="0" fontId="33" fillId="21" borderId="12" xfId="2" applyFont="1" applyFill="1" applyBorder="1" applyAlignment="1">
      <alignment horizontal="center" vertical="center" wrapText="1"/>
    </xf>
    <xf numFmtId="0" fontId="33" fillId="21" borderId="23" xfId="2" applyFont="1" applyFill="1" applyBorder="1" applyAlignment="1">
      <alignment horizontal="center" vertical="center" wrapText="1"/>
    </xf>
    <xf numFmtId="0" fontId="36" fillId="4" borderId="30" xfId="1" quotePrefix="1" applyFont="1" applyFill="1" applyBorder="1" applyAlignment="1">
      <alignment horizontal="center" vertical="center"/>
    </xf>
    <xf numFmtId="0" fontId="36" fillId="4" borderId="26" xfId="1" quotePrefix="1" applyFont="1" applyFill="1" applyBorder="1" applyAlignment="1">
      <alignment horizontal="center" vertical="center"/>
    </xf>
    <xf numFmtId="0" fontId="36" fillId="4" borderId="31" xfId="1" quotePrefix="1" applyFont="1" applyFill="1" applyBorder="1" applyAlignment="1">
      <alignment horizontal="center" vertical="center"/>
    </xf>
    <xf numFmtId="0" fontId="3" fillId="16" borderId="28" xfId="0" applyFont="1" applyFill="1" applyBorder="1" applyAlignment="1">
      <alignment horizontal="center" vertical="center"/>
    </xf>
    <xf numFmtId="0" fontId="3" fillId="16" borderId="29" xfId="0" applyFont="1" applyFill="1" applyBorder="1" applyAlignment="1">
      <alignment horizontal="center" vertical="center"/>
    </xf>
    <xf numFmtId="0" fontId="36" fillId="4" borderId="27" xfId="1" quotePrefix="1" applyFont="1" applyFill="1" applyBorder="1" applyAlignment="1">
      <alignment horizontal="center" vertical="center"/>
    </xf>
    <xf numFmtId="0" fontId="36" fillId="4" borderId="28" xfId="1" quotePrefix="1" applyFont="1" applyFill="1" applyBorder="1" applyAlignment="1">
      <alignment horizontal="center" vertical="center"/>
    </xf>
    <xf numFmtId="0" fontId="36" fillId="4" borderId="29" xfId="1" quotePrefix="1" applyFont="1" applyFill="1" applyBorder="1" applyAlignment="1">
      <alignment horizontal="center" vertical="center"/>
    </xf>
    <xf numFmtId="0" fontId="38" fillId="16" borderId="50" xfId="0" applyFont="1" applyFill="1" applyBorder="1" applyAlignment="1">
      <alignment horizontal="center" vertical="center"/>
    </xf>
    <xf numFmtId="0" fontId="38" fillId="16" borderId="0" xfId="0" applyFont="1" applyFill="1" applyBorder="1" applyAlignment="1">
      <alignment horizontal="center" vertical="center"/>
    </xf>
    <xf numFmtId="0" fontId="38" fillId="16" borderId="51" xfId="0" applyFont="1" applyFill="1" applyBorder="1" applyAlignment="1">
      <alignment horizontal="center" vertical="center"/>
    </xf>
    <xf numFmtId="0" fontId="36" fillId="4" borderId="42" xfId="1" quotePrefix="1" applyFont="1" applyFill="1" applyBorder="1" applyAlignment="1">
      <alignment horizontal="center" vertical="center"/>
    </xf>
    <xf numFmtId="0" fontId="36" fillId="4" borderId="43" xfId="1" quotePrefix="1" applyFont="1" applyFill="1" applyBorder="1" applyAlignment="1">
      <alignment horizontal="center" vertical="center"/>
    </xf>
    <xf numFmtId="0" fontId="36" fillId="4" borderId="45" xfId="1" quotePrefix="1" applyFont="1" applyFill="1" applyBorder="1" applyAlignment="1">
      <alignment horizontal="center" vertical="center"/>
    </xf>
    <xf numFmtId="0" fontId="32" fillId="3" borderId="58" xfId="0" applyFont="1" applyFill="1" applyBorder="1" applyAlignment="1">
      <alignment horizontal="center" vertical="center" wrapText="1"/>
    </xf>
    <xf numFmtId="0" fontId="32" fillId="3" borderId="59" xfId="0" applyFont="1" applyFill="1" applyBorder="1" applyAlignment="1">
      <alignment horizontal="center" vertical="center" wrapText="1"/>
    </xf>
    <xf numFmtId="0" fontId="32" fillId="3" borderId="73" xfId="0" applyFont="1" applyFill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34" fillId="3" borderId="33" xfId="0" applyFont="1" applyFill="1" applyBorder="1" applyAlignment="1">
      <alignment horizontal="center" vertical="center"/>
    </xf>
    <xf numFmtId="0" fontId="34" fillId="3" borderId="35" xfId="0" applyFont="1" applyFill="1" applyBorder="1" applyAlignment="1">
      <alignment horizontal="center" vertical="center"/>
    </xf>
    <xf numFmtId="0" fontId="34" fillId="3" borderId="50" xfId="0" applyFont="1" applyFill="1" applyBorder="1" applyAlignment="1">
      <alignment horizontal="center" vertical="center"/>
    </xf>
    <xf numFmtId="0" fontId="34" fillId="3" borderId="0" xfId="0" applyFont="1" applyFill="1" applyBorder="1" applyAlignment="1">
      <alignment horizontal="center" vertical="center"/>
    </xf>
    <xf numFmtId="0" fontId="34" fillId="3" borderId="30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2" borderId="19" xfId="2" applyFont="1" applyFill="1" applyBorder="1" applyAlignment="1">
      <alignment horizontal="center" vertical="center" wrapText="1"/>
    </xf>
    <xf numFmtId="0" fontId="33" fillId="2" borderId="4" xfId="2" applyFont="1" applyFill="1" applyBorder="1" applyAlignment="1">
      <alignment horizontal="center" vertical="center" wrapText="1"/>
    </xf>
    <xf numFmtId="0" fontId="33" fillId="2" borderId="7" xfId="2" applyFont="1" applyFill="1" applyBorder="1" applyAlignment="1">
      <alignment horizontal="center" vertical="center" wrapText="1"/>
    </xf>
    <xf numFmtId="0" fontId="33" fillId="2" borderId="20" xfId="2" applyFont="1" applyFill="1" applyBorder="1" applyAlignment="1">
      <alignment horizontal="center" vertical="center" wrapText="1"/>
    </xf>
    <xf numFmtId="0" fontId="33" fillId="2" borderId="5" xfId="2" applyFont="1" applyFill="1" applyBorder="1" applyAlignment="1">
      <alignment horizontal="center" vertical="center" wrapText="1"/>
    </xf>
    <xf numFmtId="0" fontId="33" fillId="2" borderId="8" xfId="2" applyFont="1" applyFill="1" applyBorder="1" applyAlignment="1">
      <alignment horizontal="center" vertical="center" wrapText="1"/>
    </xf>
    <xf numFmtId="0" fontId="33" fillId="2" borderId="10" xfId="2" applyFont="1" applyFill="1" applyBorder="1" applyAlignment="1">
      <alignment horizontal="center" vertical="center" wrapText="1"/>
    </xf>
    <xf numFmtId="0" fontId="33" fillId="2" borderId="14" xfId="2" applyFont="1" applyFill="1" applyBorder="1" applyAlignment="1">
      <alignment horizontal="center" vertical="center" wrapText="1"/>
    </xf>
    <xf numFmtId="0" fontId="33" fillId="2" borderId="66" xfId="2" applyFont="1" applyFill="1" applyBorder="1" applyAlignment="1">
      <alignment horizontal="center" vertical="center" wrapText="1"/>
    </xf>
    <xf numFmtId="0" fontId="33" fillId="2" borderId="15" xfId="2" applyFont="1" applyFill="1" applyBorder="1" applyAlignment="1">
      <alignment horizontal="center" vertical="center" wrapText="1"/>
    </xf>
    <xf numFmtId="0" fontId="33" fillId="2" borderId="16" xfId="2" applyFont="1" applyFill="1" applyBorder="1" applyAlignment="1">
      <alignment horizontal="center" vertical="center" wrapText="1"/>
    </xf>
    <xf numFmtId="0" fontId="36" fillId="4" borderId="22" xfId="2" applyFont="1" applyFill="1" applyBorder="1" applyAlignment="1">
      <alignment horizontal="center" vertical="center" wrapText="1"/>
    </xf>
    <xf numFmtId="0" fontId="36" fillId="4" borderId="12" xfId="2" applyFont="1" applyFill="1" applyBorder="1" applyAlignment="1">
      <alignment horizontal="center" vertical="center" wrapText="1"/>
    </xf>
    <xf numFmtId="0" fontId="36" fillId="4" borderId="23" xfId="2" applyFont="1" applyFill="1" applyBorder="1" applyAlignment="1">
      <alignment horizontal="center" vertical="center" wrapText="1"/>
    </xf>
    <xf numFmtId="0" fontId="42" fillId="21" borderId="19" xfId="0" applyFont="1" applyFill="1" applyBorder="1" applyAlignment="1">
      <alignment horizontal="center" vertical="center"/>
    </xf>
    <xf numFmtId="0" fontId="42" fillId="21" borderId="20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right" vertical="center"/>
    </xf>
    <xf numFmtId="0" fontId="13" fillId="0" borderId="53" xfId="0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right" vertical="center"/>
    </xf>
    <xf numFmtId="0" fontId="13" fillId="0" borderId="35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5" borderId="27" xfId="0" applyFont="1" applyFill="1" applyBorder="1" applyAlignment="1">
      <alignment horizontal="right" vertical="center"/>
    </xf>
    <xf numFmtId="0" fontId="13" fillId="5" borderId="28" xfId="0" applyFont="1" applyFill="1" applyBorder="1" applyAlignment="1">
      <alignment horizontal="right" vertical="center"/>
    </xf>
    <xf numFmtId="0" fontId="13" fillId="5" borderId="29" xfId="0" applyFont="1" applyFill="1" applyBorder="1" applyAlignment="1">
      <alignment horizontal="right" vertical="center"/>
    </xf>
    <xf numFmtId="0" fontId="13" fillId="0" borderId="56" xfId="0" applyFont="1" applyFill="1" applyBorder="1" applyAlignment="1">
      <alignment horizontal="right" vertical="center"/>
    </xf>
    <xf numFmtId="0" fontId="13" fillId="0" borderId="52" xfId="0" applyFont="1" applyFill="1" applyBorder="1" applyAlignment="1">
      <alignment horizontal="right" vertical="center"/>
    </xf>
    <xf numFmtId="0" fontId="13" fillId="0" borderId="18" xfId="0" applyFont="1" applyFill="1" applyBorder="1" applyAlignment="1">
      <alignment horizontal="right" vertical="center"/>
    </xf>
    <xf numFmtId="0" fontId="20" fillId="0" borderId="35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21" borderId="33" xfId="0" applyFont="1" applyFill="1" applyBorder="1" applyAlignment="1">
      <alignment horizontal="center" vertical="center"/>
    </xf>
    <xf numFmtId="0" fontId="20" fillId="21" borderId="35" xfId="0" applyFont="1" applyFill="1" applyBorder="1" applyAlignment="1">
      <alignment horizontal="center" vertical="center"/>
    </xf>
    <xf numFmtId="0" fontId="20" fillId="21" borderId="34" xfId="0" applyFont="1" applyFill="1" applyBorder="1" applyAlignment="1">
      <alignment horizontal="center" vertical="center"/>
    </xf>
    <xf numFmtId="0" fontId="20" fillId="21" borderId="30" xfId="0" applyFont="1" applyFill="1" applyBorder="1" applyAlignment="1">
      <alignment horizontal="center" vertical="center"/>
    </xf>
    <xf numFmtId="0" fontId="20" fillId="21" borderId="26" xfId="0" applyFont="1" applyFill="1" applyBorder="1" applyAlignment="1">
      <alignment horizontal="center" vertical="center"/>
    </xf>
    <xf numFmtId="0" fontId="20" fillId="21" borderId="31" xfId="0" applyFont="1" applyFill="1" applyBorder="1" applyAlignment="1">
      <alignment horizontal="center" vertical="center"/>
    </xf>
    <xf numFmtId="0" fontId="27" fillId="0" borderId="35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0" fillId="14" borderId="33" xfId="0" applyFont="1" applyFill="1" applyBorder="1" applyAlignment="1">
      <alignment horizontal="center" vertical="center"/>
    </xf>
    <xf numFmtId="0" fontId="20" fillId="14" borderId="35" xfId="0" applyFont="1" applyFill="1" applyBorder="1" applyAlignment="1">
      <alignment horizontal="center" vertical="center"/>
    </xf>
    <xf numFmtId="0" fontId="20" fillId="14" borderId="34" xfId="0" applyFont="1" applyFill="1" applyBorder="1" applyAlignment="1">
      <alignment horizontal="center" vertical="center"/>
    </xf>
    <xf numFmtId="0" fontId="20" fillId="14" borderId="30" xfId="0" applyFont="1" applyFill="1" applyBorder="1" applyAlignment="1">
      <alignment horizontal="center" vertical="center"/>
    </xf>
    <xf numFmtId="0" fontId="20" fillId="14" borderId="26" xfId="0" applyFont="1" applyFill="1" applyBorder="1" applyAlignment="1">
      <alignment horizontal="center" vertical="center"/>
    </xf>
    <xf numFmtId="0" fontId="20" fillId="14" borderId="31" xfId="0" applyFont="1" applyFill="1" applyBorder="1" applyAlignment="1">
      <alignment horizontal="center" vertical="center"/>
    </xf>
    <xf numFmtId="0" fontId="49" fillId="2" borderId="42" xfId="2" applyFont="1" applyFill="1" applyBorder="1" applyAlignment="1">
      <alignment horizontal="center" vertical="center" wrapText="1"/>
    </xf>
    <xf numFmtId="0" fontId="49" fillId="2" borderId="43" xfId="2" applyFont="1" applyFill="1" applyBorder="1" applyAlignment="1">
      <alignment horizontal="center" vertical="center" wrapText="1"/>
    </xf>
    <xf numFmtId="0" fontId="49" fillId="2" borderId="45" xfId="2" applyFont="1" applyFill="1" applyBorder="1" applyAlignment="1">
      <alignment horizontal="center" vertical="center" wrapText="1"/>
    </xf>
    <xf numFmtId="0" fontId="14" fillId="4" borderId="43" xfId="2" applyFont="1" applyFill="1" applyBorder="1" applyAlignment="1">
      <alignment horizontal="center" vertical="center" wrapText="1"/>
    </xf>
    <xf numFmtId="0" fontId="14" fillId="4" borderId="45" xfId="2" applyFont="1" applyFill="1" applyBorder="1" applyAlignment="1">
      <alignment horizontal="center" vertical="center" wrapText="1"/>
    </xf>
    <xf numFmtId="0" fontId="7" fillId="17" borderId="42" xfId="2" applyFont="1" applyFill="1" applyBorder="1" applyAlignment="1">
      <alignment horizontal="center" vertical="center" wrapText="1"/>
    </xf>
    <xf numFmtId="0" fontId="7" fillId="17" borderId="43" xfId="2" applyFont="1" applyFill="1" applyBorder="1" applyAlignment="1">
      <alignment horizontal="center" vertical="center" wrapText="1"/>
    </xf>
    <xf numFmtId="0" fontId="7" fillId="17" borderId="45" xfId="2" applyFont="1" applyFill="1" applyBorder="1" applyAlignment="1">
      <alignment horizontal="center" vertical="center" wrapText="1"/>
    </xf>
    <xf numFmtId="0" fontId="2" fillId="16" borderId="20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right" vertical="center"/>
    </xf>
    <xf numFmtId="0" fontId="13" fillId="0" borderId="43" xfId="0" applyFont="1" applyFill="1" applyBorder="1" applyAlignment="1">
      <alignment horizontal="right" vertical="center"/>
    </xf>
    <xf numFmtId="0" fontId="13" fillId="0" borderId="46" xfId="0" applyFont="1" applyFill="1" applyBorder="1" applyAlignment="1">
      <alignment horizontal="right" vertical="center"/>
    </xf>
    <xf numFmtId="0" fontId="14" fillId="8" borderId="42" xfId="2" applyFont="1" applyFill="1" applyBorder="1" applyAlignment="1">
      <alignment horizontal="center" vertical="center" wrapText="1"/>
    </xf>
    <xf numFmtId="0" fontId="14" fillId="8" borderId="43" xfId="2" applyFont="1" applyFill="1" applyBorder="1" applyAlignment="1">
      <alignment horizontal="center" vertical="center" wrapText="1"/>
    </xf>
    <xf numFmtId="0" fontId="14" fillId="8" borderId="45" xfId="2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0" fontId="7" fillId="4" borderId="37" xfId="1" quotePrefix="1" applyFont="1" applyFill="1" applyBorder="1" applyAlignment="1">
      <alignment horizontal="center" vertical="center"/>
    </xf>
    <xf numFmtId="0" fontId="7" fillId="4" borderId="38" xfId="1" applyFont="1" applyFill="1" applyBorder="1" applyAlignment="1">
      <alignment horizontal="center" vertical="center"/>
    </xf>
    <xf numFmtId="0" fontId="7" fillId="4" borderId="44" xfId="1" applyFont="1" applyFill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4" fillId="0" borderId="61" xfId="1" applyFont="1" applyBorder="1" applyAlignment="1">
      <alignment horizontal="center" vertical="center" wrapText="1"/>
    </xf>
    <xf numFmtId="0" fontId="14" fillId="0" borderId="62" xfId="1" applyFont="1" applyBorder="1" applyAlignment="1">
      <alignment horizontal="center" vertical="center" wrapText="1"/>
    </xf>
    <xf numFmtId="0" fontId="14" fillId="0" borderId="63" xfId="1" applyFont="1" applyBorder="1" applyAlignment="1">
      <alignment horizontal="center" vertical="center" wrapText="1"/>
    </xf>
    <xf numFmtId="0" fontId="7" fillId="8" borderId="27" xfId="1" quotePrefix="1" applyFont="1" applyFill="1" applyBorder="1" applyAlignment="1">
      <alignment horizontal="center" vertical="center"/>
    </xf>
    <xf numFmtId="0" fontId="7" fillId="8" borderId="28" xfId="1" quotePrefix="1" applyFont="1" applyFill="1" applyBorder="1" applyAlignment="1">
      <alignment horizontal="center" vertical="center"/>
    </xf>
    <xf numFmtId="0" fontId="7" fillId="8" borderId="29" xfId="1" quotePrefix="1" applyFont="1" applyFill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4" fillId="0" borderId="36" xfId="1" applyFont="1" applyBorder="1" applyAlignment="1">
      <alignment horizontal="center" vertical="center"/>
    </xf>
    <xf numFmtId="0" fontId="14" fillId="0" borderId="60" xfId="1" applyFont="1" applyBorder="1" applyAlignment="1">
      <alignment horizontal="center" vertical="center"/>
    </xf>
    <xf numFmtId="0" fontId="7" fillId="4" borderId="27" xfId="1" quotePrefix="1" applyFont="1" applyFill="1" applyBorder="1" applyAlignment="1">
      <alignment horizontal="center" vertical="center"/>
    </xf>
    <xf numFmtId="0" fontId="7" fillId="4" borderId="28" xfId="1" quotePrefix="1" applyFont="1" applyFill="1" applyBorder="1" applyAlignment="1">
      <alignment horizontal="center" vertical="center"/>
    </xf>
    <xf numFmtId="0" fontId="7" fillId="4" borderId="29" xfId="1" quotePrefix="1" applyFont="1" applyFill="1" applyBorder="1" applyAlignment="1">
      <alignment horizontal="center" vertical="center"/>
    </xf>
    <xf numFmtId="0" fontId="7" fillId="8" borderId="37" xfId="1" quotePrefix="1" applyFont="1" applyFill="1" applyBorder="1" applyAlignment="1">
      <alignment horizontal="center" vertical="center"/>
    </xf>
    <xf numFmtId="0" fontId="7" fillId="8" borderId="38" xfId="1" applyFont="1" applyFill="1" applyBorder="1" applyAlignment="1">
      <alignment horizontal="center" vertical="center"/>
    </xf>
    <xf numFmtId="0" fontId="7" fillId="8" borderId="44" xfId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right" vertical="center"/>
    </xf>
    <xf numFmtId="0" fontId="18" fillId="0" borderId="33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37" xfId="4" applyFont="1" applyBorder="1" applyAlignment="1">
      <alignment horizontal="center" vertical="center"/>
    </xf>
    <xf numFmtId="0" fontId="14" fillId="0" borderId="36" xfId="4" applyFont="1" applyBorder="1" applyAlignment="1">
      <alignment horizontal="center" vertical="center"/>
    </xf>
    <xf numFmtId="0" fontId="14" fillId="0" borderId="60" xfId="4" applyFont="1" applyBorder="1" applyAlignment="1">
      <alignment horizontal="center" vertical="center"/>
    </xf>
    <xf numFmtId="0" fontId="28" fillId="6" borderId="27" xfId="0" applyFont="1" applyFill="1" applyBorder="1" applyAlignment="1">
      <alignment horizontal="center" vertical="center"/>
    </xf>
    <xf numFmtId="0" fontId="28" fillId="6" borderId="28" xfId="0" applyFont="1" applyFill="1" applyBorder="1" applyAlignment="1">
      <alignment horizontal="center" vertical="center"/>
    </xf>
    <xf numFmtId="0" fontId="21" fillId="16" borderId="33" xfId="0" applyFont="1" applyFill="1" applyBorder="1" applyAlignment="1">
      <alignment horizontal="center" vertical="center" wrapText="1"/>
    </xf>
    <xf numFmtId="0" fontId="13" fillId="16" borderId="35" xfId="0" applyFont="1" applyFill="1" applyBorder="1" applyAlignment="1">
      <alignment horizontal="center" vertical="center" wrapText="1"/>
    </xf>
    <xf numFmtId="0" fontId="13" fillId="16" borderId="34" xfId="0" applyFont="1" applyFill="1" applyBorder="1" applyAlignment="1">
      <alignment horizontal="center" vertical="center" wrapText="1"/>
    </xf>
    <xf numFmtId="0" fontId="13" fillId="16" borderId="30" xfId="0" applyFont="1" applyFill="1" applyBorder="1" applyAlignment="1">
      <alignment horizontal="center" vertical="center" wrapText="1"/>
    </xf>
    <xf numFmtId="0" fontId="13" fillId="16" borderId="26" xfId="0" applyFont="1" applyFill="1" applyBorder="1" applyAlignment="1">
      <alignment horizontal="center" vertical="center" wrapText="1"/>
    </xf>
    <xf numFmtId="0" fontId="13" fillId="16" borderId="31" xfId="0" applyFont="1" applyFill="1" applyBorder="1" applyAlignment="1">
      <alignment horizontal="center" vertical="center" wrapText="1"/>
    </xf>
    <xf numFmtId="0" fontId="7" fillId="4" borderId="54" xfId="1" quotePrefix="1" applyFont="1" applyFill="1" applyBorder="1" applyAlignment="1">
      <alignment horizontal="center" vertical="center"/>
    </xf>
    <xf numFmtId="0" fontId="18" fillId="0" borderId="65" xfId="0" applyFont="1" applyBorder="1" applyAlignment="1">
      <alignment horizontal="center" vertical="center" wrapText="1"/>
    </xf>
    <xf numFmtId="0" fontId="14" fillId="0" borderId="37" xfId="1" applyFont="1" applyBorder="1" applyAlignment="1">
      <alignment horizontal="center" vertical="top"/>
    </xf>
    <xf numFmtId="0" fontId="14" fillId="0" borderId="36" xfId="1" applyFont="1" applyBorder="1" applyAlignment="1">
      <alignment horizontal="center" vertical="top"/>
    </xf>
    <xf numFmtId="0" fontId="14" fillId="0" borderId="60" xfId="1" applyFont="1" applyBorder="1" applyAlignment="1">
      <alignment horizontal="center" vertical="top"/>
    </xf>
    <xf numFmtId="0" fontId="21" fillId="0" borderId="33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21" fillId="16" borderId="33" xfId="0" applyFont="1" applyFill="1" applyBorder="1" applyAlignment="1">
      <alignment horizontal="center" vertical="center"/>
    </xf>
    <xf numFmtId="0" fontId="13" fillId="16" borderId="35" xfId="0" applyFont="1" applyFill="1" applyBorder="1" applyAlignment="1">
      <alignment horizontal="center" vertical="center"/>
    </xf>
    <xf numFmtId="0" fontId="13" fillId="16" borderId="34" xfId="0" applyFont="1" applyFill="1" applyBorder="1" applyAlignment="1">
      <alignment horizontal="center" vertical="center"/>
    </xf>
    <xf numFmtId="0" fontId="13" fillId="16" borderId="30" xfId="0" applyFont="1" applyFill="1" applyBorder="1" applyAlignment="1">
      <alignment horizontal="center" vertical="center"/>
    </xf>
    <xf numFmtId="0" fontId="13" fillId="16" borderId="26" xfId="0" applyFont="1" applyFill="1" applyBorder="1" applyAlignment="1">
      <alignment horizontal="center" vertical="center"/>
    </xf>
    <xf numFmtId="0" fontId="13" fillId="16" borderId="31" xfId="0" applyFont="1" applyFill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 wrapText="1"/>
    </xf>
    <xf numFmtId="0" fontId="8" fillId="0" borderId="35" xfId="1" applyFont="1" applyBorder="1" applyAlignment="1">
      <alignment horizontal="center" vertical="center" wrapText="1"/>
    </xf>
    <xf numFmtId="0" fontId="8" fillId="0" borderId="34" xfId="1" applyFont="1" applyBorder="1" applyAlignment="1">
      <alignment horizontal="center" vertical="center" wrapText="1"/>
    </xf>
    <xf numFmtId="0" fontId="8" fillId="0" borderId="30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0" fontId="8" fillId="0" borderId="31" xfId="1" applyFont="1" applyBorder="1" applyAlignment="1">
      <alignment horizontal="center" vertical="center" wrapText="1"/>
    </xf>
    <xf numFmtId="0" fontId="7" fillId="4" borderId="74" xfId="1" applyFont="1" applyFill="1" applyBorder="1" applyAlignment="1">
      <alignment horizontal="center" vertical="center"/>
    </xf>
    <xf numFmtId="0" fontId="14" fillId="4" borderId="42" xfId="2" applyFont="1" applyFill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</cellXfs>
  <cellStyles count="6">
    <cellStyle name="Normal" xfId="0" builtinId="0"/>
    <cellStyle name="Normal 13" xfId="5" xr:uid="{1DDEC8DD-F28C-4277-A24F-8C208DA4F255}"/>
    <cellStyle name="Normal 2" xfId="4" xr:uid="{C4B91D22-29E1-480B-9E66-1075CCC52946}"/>
    <cellStyle name="Normal 2 2 2" xfId="1" xr:uid="{00000000-0005-0000-0000-000001000000}"/>
    <cellStyle name="Normal 3" xfId="2" xr:uid="{00000000-0005-0000-0000-000002000000}"/>
    <cellStyle name="Normal_Salarii conducere MFP pt. imprimare 2" xfId="3" xr:uid="{7E991E3B-A10A-4401-9235-174F784B3F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3E8BF-6D56-4FC0-94F9-BB7656D3EDCE}">
  <dimension ref="A2:Y55"/>
  <sheetViews>
    <sheetView zoomScale="85" zoomScaleNormal="85" workbookViewId="0">
      <pane xSplit="3" topLeftCell="J1" activePane="topRight" state="frozen"/>
      <selection pane="topRight" activeCell="J42" sqref="J42:Q42"/>
    </sheetView>
  </sheetViews>
  <sheetFormatPr defaultRowHeight="15" x14ac:dyDescent="0.25"/>
  <cols>
    <col min="1" max="1" width="4.28515625" customWidth="1"/>
    <col min="2" max="2" width="48.140625" customWidth="1"/>
    <col min="3" max="3" width="8" customWidth="1"/>
    <col min="6" max="6" width="8.85546875" customWidth="1"/>
  </cols>
  <sheetData>
    <row r="2" spans="1:25" ht="15.75" thickBot="1" x14ac:dyDescent="0.3"/>
    <row r="3" spans="1:25" ht="15" customHeight="1" x14ac:dyDescent="0.25">
      <c r="D3" s="761">
        <v>2017</v>
      </c>
      <c r="E3" s="762"/>
      <c r="F3" s="762"/>
      <c r="G3" s="762"/>
      <c r="H3" s="762"/>
      <c r="I3" s="762"/>
      <c r="J3" s="761">
        <v>2021</v>
      </c>
      <c r="K3" s="762"/>
      <c r="L3" s="762"/>
      <c r="M3" s="763"/>
      <c r="N3" s="761" t="s">
        <v>358</v>
      </c>
      <c r="O3" s="762"/>
      <c r="P3" s="762"/>
      <c r="Q3" s="763"/>
      <c r="R3" s="761" t="s">
        <v>359</v>
      </c>
      <c r="S3" s="762"/>
      <c r="T3" s="762"/>
      <c r="U3" s="763"/>
      <c r="V3" s="761" t="s">
        <v>360</v>
      </c>
      <c r="W3" s="762"/>
      <c r="X3" s="762"/>
      <c r="Y3" s="763"/>
    </row>
    <row r="4" spans="1:25" ht="15.75" customHeight="1" thickBot="1" x14ac:dyDescent="0.3">
      <c r="D4" s="781"/>
      <c r="E4" s="782"/>
      <c r="F4" s="782"/>
      <c r="G4" s="782"/>
      <c r="H4" s="782"/>
      <c r="I4" s="782"/>
      <c r="J4" s="781"/>
      <c r="K4" s="782"/>
      <c r="L4" s="782"/>
      <c r="M4" s="783"/>
      <c r="N4" s="781"/>
      <c r="O4" s="782"/>
      <c r="P4" s="782"/>
      <c r="Q4" s="783"/>
      <c r="R4" s="781"/>
      <c r="S4" s="782"/>
      <c r="T4" s="782"/>
      <c r="U4" s="783"/>
      <c r="V4" s="764"/>
      <c r="W4" s="765"/>
      <c r="X4" s="765"/>
      <c r="Y4" s="766"/>
    </row>
    <row r="5" spans="1:25" ht="15.75" thickBot="1" x14ac:dyDescent="0.3">
      <c r="B5" s="44" t="s">
        <v>60</v>
      </c>
      <c r="D5" s="816" t="s">
        <v>59</v>
      </c>
      <c r="E5" s="817"/>
      <c r="F5" s="817"/>
      <c r="G5" s="818"/>
      <c r="H5" s="800" t="s">
        <v>61</v>
      </c>
      <c r="I5" s="801"/>
      <c r="J5" s="809" t="s">
        <v>62</v>
      </c>
      <c r="K5" s="810"/>
      <c r="L5" s="810"/>
      <c r="M5" s="811"/>
      <c r="N5" s="800" t="s">
        <v>63</v>
      </c>
      <c r="O5" s="801"/>
      <c r="P5" s="801"/>
      <c r="Q5" s="813"/>
      <c r="R5" s="809" t="s">
        <v>63</v>
      </c>
      <c r="S5" s="810"/>
      <c r="T5" s="810"/>
      <c r="U5" s="810"/>
      <c r="V5" s="789" t="s">
        <v>361</v>
      </c>
      <c r="W5" s="790"/>
      <c r="X5" s="790" t="s">
        <v>362</v>
      </c>
      <c r="Y5" s="791"/>
    </row>
    <row r="6" spans="1:25" ht="15.75" customHeight="1" x14ac:dyDescent="0.25">
      <c r="A6" s="826" t="s">
        <v>35</v>
      </c>
      <c r="B6" s="826"/>
      <c r="C6" s="826"/>
      <c r="D6" s="787" t="s">
        <v>64</v>
      </c>
      <c r="E6" s="787"/>
      <c r="F6" s="787" t="s">
        <v>57</v>
      </c>
      <c r="G6" s="787"/>
      <c r="H6" s="787" t="s">
        <v>64</v>
      </c>
      <c r="I6" s="814"/>
      <c r="J6" s="786" t="s">
        <v>64</v>
      </c>
      <c r="K6" s="787"/>
      <c r="L6" s="787" t="s">
        <v>57</v>
      </c>
      <c r="M6" s="812"/>
      <c r="N6" s="786" t="s">
        <v>64</v>
      </c>
      <c r="O6" s="787"/>
      <c r="P6" s="787" t="s">
        <v>57</v>
      </c>
      <c r="Q6" s="812"/>
      <c r="R6" s="786" t="s">
        <v>64</v>
      </c>
      <c r="S6" s="787"/>
      <c r="T6" s="787" t="s">
        <v>57</v>
      </c>
      <c r="U6" s="814"/>
      <c r="V6" s="788" t="s">
        <v>363</v>
      </c>
      <c r="W6" s="772"/>
      <c r="X6" s="788" t="s">
        <v>363</v>
      </c>
      <c r="Y6" s="772"/>
    </row>
    <row r="7" spans="1:25" ht="15" customHeight="1" x14ac:dyDescent="0.25">
      <c r="A7" s="823" t="s">
        <v>36</v>
      </c>
      <c r="B7" s="823" t="s">
        <v>37</v>
      </c>
      <c r="C7" s="823" t="s">
        <v>12</v>
      </c>
      <c r="D7" s="40" t="s">
        <v>38</v>
      </c>
      <c r="E7" s="37" t="s">
        <v>39</v>
      </c>
      <c r="F7" s="40" t="s">
        <v>38</v>
      </c>
      <c r="G7" s="37" t="s">
        <v>39</v>
      </c>
      <c r="H7" s="40" t="s">
        <v>38</v>
      </c>
      <c r="I7" s="444" t="s">
        <v>39</v>
      </c>
      <c r="J7" s="463" t="s">
        <v>38</v>
      </c>
      <c r="K7" s="34" t="s">
        <v>39</v>
      </c>
      <c r="L7" s="29" t="s">
        <v>38</v>
      </c>
      <c r="M7" s="446" t="s">
        <v>39</v>
      </c>
      <c r="N7" s="455" t="s">
        <v>38</v>
      </c>
      <c r="O7" s="37" t="s">
        <v>39</v>
      </c>
      <c r="P7" s="40" t="s">
        <v>38</v>
      </c>
      <c r="Q7" s="456" t="s">
        <v>39</v>
      </c>
      <c r="R7" s="445" t="s">
        <v>38</v>
      </c>
      <c r="S7" s="34" t="s">
        <v>39</v>
      </c>
      <c r="T7" s="30" t="s">
        <v>38</v>
      </c>
      <c r="U7" s="483" t="s">
        <v>39</v>
      </c>
      <c r="V7" s="473" t="s">
        <v>38</v>
      </c>
      <c r="W7" s="484" t="s">
        <v>39</v>
      </c>
      <c r="X7" s="488" t="s">
        <v>38</v>
      </c>
      <c r="Y7" s="479" t="s">
        <v>39</v>
      </c>
    </row>
    <row r="8" spans="1:25" ht="25.5" x14ac:dyDescent="0.25">
      <c r="A8" s="823"/>
      <c r="B8" s="823"/>
      <c r="C8" s="823"/>
      <c r="D8" s="41" t="s">
        <v>40</v>
      </c>
      <c r="E8" s="37" t="s">
        <v>40</v>
      </c>
      <c r="F8" s="41" t="s">
        <v>40</v>
      </c>
      <c r="G8" s="37" t="s">
        <v>40</v>
      </c>
      <c r="H8" s="41" t="s">
        <v>40</v>
      </c>
      <c r="I8" s="444" t="s">
        <v>40</v>
      </c>
      <c r="J8" s="418" t="s">
        <v>40</v>
      </c>
      <c r="K8" s="34" t="s">
        <v>40</v>
      </c>
      <c r="L8" s="419" t="s">
        <v>40</v>
      </c>
      <c r="M8" s="446" t="s">
        <v>40</v>
      </c>
      <c r="N8" s="457" t="s">
        <v>40</v>
      </c>
      <c r="O8" s="37" t="s">
        <v>40</v>
      </c>
      <c r="P8" s="41" t="s">
        <v>40</v>
      </c>
      <c r="Q8" s="456" t="s">
        <v>40</v>
      </c>
      <c r="R8" s="447" t="s">
        <v>40</v>
      </c>
      <c r="S8" s="34" t="s">
        <v>40</v>
      </c>
      <c r="T8" s="32" t="s">
        <v>40</v>
      </c>
      <c r="U8" s="483" t="s">
        <v>40</v>
      </c>
      <c r="V8" s="474" t="s">
        <v>40</v>
      </c>
      <c r="W8" s="484" t="s">
        <v>40</v>
      </c>
      <c r="X8" s="489" t="s">
        <v>40</v>
      </c>
      <c r="Y8" s="479" t="s">
        <v>40</v>
      </c>
    </row>
    <row r="9" spans="1:25" x14ac:dyDescent="0.25">
      <c r="A9" s="27">
        <v>1</v>
      </c>
      <c r="B9" s="22" t="s">
        <v>41</v>
      </c>
      <c r="C9" s="21" t="s">
        <v>15</v>
      </c>
      <c r="D9" s="42">
        <v>8402</v>
      </c>
      <c r="E9" s="39">
        <v>9505</v>
      </c>
      <c r="F9" s="42">
        <f>D9*0.7014</f>
        <v>5893.1628000000001</v>
      </c>
      <c r="G9" s="38">
        <f>E9*0.7014</f>
        <v>6666.8069999999998</v>
      </c>
      <c r="H9" s="42">
        <v>8402</v>
      </c>
      <c r="I9" s="461">
        <v>9505</v>
      </c>
      <c r="J9" s="464">
        <v>13154</v>
      </c>
      <c r="K9" s="35">
        <v>15244.75</v>
      </c>
      <c r="L9" s="28">
        <v>7695.0899999999992</v>
      </c>
      <c r="M9" s="449">
        <v>8918.1787499999991</v>
      </c>
      <c r="N9" s="458">
        <v>13291.75</v>
      </c>
      <c r="O9" s="38">
        <v>15491.5625</v>
      </c>
      <c r="P9" s="42">
        <v>7775.673749999999</v>
      </c>
      <c r="Q9" s="459">
        <v>9062.5640624999996</v>
      </c>
      <c r="R9" s="448">
        <v>13705</v>
      </c>
      <c r="S9" s="36">
        <v>16232</v>
      </c>
      <c r="T9" s="33">
        <v>8017.4249999999993</v>
      </c>
      <c r="U9" s="481">
        <v>9495.7199999999993</v>
      </c>
      <c r="V9" s="475">
        <f>N9-J9</f>
        <v>137.75</v>
      </c>
      <c r="W9" s="485">
        <f>O9-K9</f>
        <v>246.8125</v>
      </c>
      <c r="X9" s="490">
        <f>R9-J9</f>
        <v>551</v>
      </c>
      <c r="Y9" s="480">
        <f>S9-K9</f>
        <v>987.25</v>
      </c>
    </row>
    <row r="10" spans="1:25" x14ac:dyDescent="0.25">
      <c r="A10" s="27">
        <v>2</v>
      </c>
      <c r="B10" s="22" t="s">
        <v>42</v>
      </c>
      <c r="C10" s="21" t="s">
        <v>15</v>
      </c>
      <c r="D10" s="42">
        <v>7486</v>
      </c>
      <c r="E10" s="39">
        <v>8486</v>
      </c>
      <c r="F10" s="42">
        <f t="shared" ref="F10:F15" si="0">D10*0.7014</f>
        <v>5250.6804000000002</v>
      </c>
      <c r="G10" s="38">
        <f t="shared" ref="G10:G15" si="1">E10*0.7014</f>
        <v>5952.0803999999998</v>
      </c>
      <c r="H10" s="42">
        <v>7486</v>
      </c>
      <c r="I10" s="461">
        <v>8486</v>
      </c>
      <c r="J10" s="464">
        <v>11405.5</v>
      </c>
      <c r="K10" s="35">
        <v>13822.5</v>
      </c>
      <c r="L10" s="28">
        <v>6672.2174999999997</v>
      </c>
      <c r="M10" s="449">
        <v>8086.1624999999995</v>
      </c>
      <c r="N10" s="458">
        <v>11449.625</v>
      </c>
      <c r="O10" s="38">
        <v>14095.875</v>
      </c>
      <c r="P10" s="42">
        <v>6698.0306249999994</v>
      </c>
      <c r="Q10" s="460">
        <v>8246.0868749999991</v>
      </c>
      <c r="R10" s="448">
        <v>11582</v>
      </c>
      <c r="S10" s="36">
        <v>14916</v>
      </c>
      <c r="T10" s="33">
        <v>6775.4699999999993</v>
      </c>
      <c r="U10" s="481">
        <v>8725.8599999999988</v>
      </c>
      <c r="V10" s="475">
        <f t="shared" ref="V10:V15" si="2">N10-J10</f>
        <v>44.125</v>
      </c>
      <c r="W10" s="485">
        <f t="shared" ref="W10:W15" si="3">O10-K10</f>
        <v>273.375</v>
      </c>
      <c r="X10" s="490">
        <f t="shared" ref="X10:X15" si="4">R10-J10</f>
        <v>176.5</v>
      </c>
      <c r="Y10" s="480">
        <f t="shared" ref="Y10:Y15" si="5">S10-K10</f>
        <v>1093.5</v>
      </c>
    </row>
    <row r="11" spans="1:25" x14ac:dyDescent="0.25">
      <c r="A11" s="27">
        <v>3</v>
      </c>
      <c r="B11" s="31" t="s">
        <v>46</v>
      </c>
      <c r="C11" s="21" t="s">
        <v>15</v>
      </c>
      <c r="D11" s="42">
        <v>6799</v>
      </c>
      <c r="E11" s="39">
        <v>7928</v>
      </c>
      <c r="F11" s="42">
        <f t="shared" si="0"/>
        <v>4768.8186000000005</v>
      </c>
      <c r="G11" s="38">
        <f t="shared" si="1"/>
        <v>5560.6992</v>
      </c>
      <c r="H11" s="42">
        <v>6799</v>
      </c>
      <c r="I11" s="461">
        <v>7928</v>
      </c>
      <c r="J11" s="464">
        <v>10600.75</v>
      </c>
      <c r="K11" s="35">
        <v>13184.5</v>
      </c>
      <c r="L11" s="28">
        <v>6201.4387499999993</v>
      </c>
      <c r="M11" s="449">
        <v>7712.9324999999999</v>
      </c>
      <c r="N11" s="458">
        <v>10701.3125</v>
      </c>
      <c r="O11" s="38">
        <v>13507.625</v>
      </c>
      <c r="P11" s="42">
        <v>6260.2678124999993</v>
      </c>
      <c r="Q11" s="460">
        <v>7901.9606249999997</v>
      </c>
      <c r="R11" s="448">
        <v>11003</v>
      </c>
      <c r="S11" s="36">
        <v>14477</v>
      </c>
      <c r="T11" s="33">
        <v>6436.7549999999992</v>
      </c>
      <c r="U11" s="481">
        <v>8469.0450000000001</v>
      </c>
      <c r="V11" s="475">
        <f t="shared" si="2"/>
        <v>100.5625</v>
      </c>
      <c r="W11" s="485">
        <f t="shared" si="3"/>
        <v>323.125</v>
      </c>
      <c r="X11" s="490">
        <f t="shared" si="4"/>
        <v>402.25</v>
      </c>
      <c r="Y11" s="480">
        <f t="shared" si="5"/>
        <v>1292.5</v>
      </c>
    </row>
    <row r="12" spans="1:25" x14ac:dyDescent="0.25">
      <c r="A12" s="27">
        <v>4</v>
      </c>
      <c r="B12" s="20" t="s">
        <v>43</v>
      </c>
      <c r="C12" s="21" t="s">
        <v>15</v>
      </c>
      <c r="D12" s="42">
        <v>6799</v>
      </c>
      <c r="E12" s="39">
        <v>7928</v>
      </c>
      <c r="F12" s="42">
        <f t="shared" si="0"/>
        <v>4768.8186000000005</v>
      </c>
      <c r="G12" s="38">
        <f t="shared" si="1"/>
        <v>5560.6992</v>
      </c>
      <c r="H12" s="42">
        <v>6799</v>
      </c>
      <c r="I12" s="461">
        <v>7928</v>
      </c>
      <c r="J12" s="464">
        <v>10600.75</v>
      </c>
      <c r="K12" s="35">
        <v>13184.5</v>
      </c>
      <c r="L12" s="28">
        <v>6201.4387499999993</v>
      </c>
      <c r="M12" s="449">
        <v>7712.9324999999999</v>
      </c>
      <c r="N12" s="458">
        <v>10701.3125</v>
      </c>
      <c r="O12" s="38">
        <v>13507.625</v>
      </c>
      <c r="P12" s="42">
        <v>6260.2678124999993</v>
      </c>
      <c r="Q12" s="460">
        <v>7901.9606249999997</v>
      </c>
      <c r="R12" s="448">
        <v>11003</v>
      </c>
      <c r="S12" s="36">
        <v>14477</v>
      </c>
      <c r="T12" s="33">
        <v>6436.7549999999992</v>
      </c>
      <c r="U12" s="481">
        <v>8469.0450000000001</v>
      </c>
      <c r="V12" s="475">
        <f t="shared" si="2"/>
        <v>100.5625</v>
      </c>
      <c r="W12" s="485">
        <f t="shared" si="3"/>
        <v>323.125</v>
      </c>
      <c r="X12" s="490">
        <f t="shared" si="4"/>
        <v>402.25</v>
      </c>
      <c r="Y12" s="480">
        <f t="shared" si="5"/>
        <v>1292.5</v>
      </c>
    </row>
    <row r="13" spans="1:25" x14ac:dyDescent="0.25">
      <c r="A13" s="27">
        <v>5</v>
      </c>
      <c r="B13" s="22" t="s">
        <v>44</v>
      </c>
      <c r="C13" s="21" t="s">
        <v>15</v>
      </c>
      <c r="D13" s="42">
        <v>6228</v>
      </c>
      <c r="E13" s="39">
        <v>7484</v>
      </c>
      <c r="F13" s="42">
        <f t="shared" si="0"/>
        <v>4368.3191999999999</v>
      </c>
      <c r="G13" s="38">
        <f t="shared" si="1"/>
        <v>5249.2776000000003</v>
      </c>
      <c r="H13" s="42">
        <v>6228</v>
      </c>
      <c r="I13" s="461">
        <v>7484</v>
      </c>
      <c r="J13" s="464">
        <v>9689.5</v>
      </c>
      <c r="K13" s="35">
        <v>11842.5</v>
      </c>
      <c r="L13" s="28">
        <v>5668.3575000000001</v>
      </c>
      <c r="M13" s="449">
        <v>6927.8624999999993</v>
      </c>
      <c r="N13" s="458">
        <v>9776.375</v>
      </c>
      <c r="O13" s="38">
        <v>11996.625</v>
      </c>
      <c r="P13" s="42">
        <v>5719.1793749999997</v>
      </c>
      <c r="Q13" s="460">
        <v>7018.0256249999993</v>
      </c>
      <c r="R13" s="448">
        <v>10037</v>
      </c>
      <c r="S13" s="36">
        <v>12459</v>
      </c>
      <c r="T13" s="33">
        <v>5871.6449999999995</v>
      </c>
      <c r="U13" s="481">
        <v>7288.5149999999994</v>
      </c>
      <c r="V13" s="475">
        <f t="shared" si="2"/>
        <v>86.875</v>
      </c>
      <c r="W13" s="485">
        <f t="shared" si="3"/>
        <v>154.125</v>
      </c>
      <c r="X13" s="490">
        <f t="shared" si="4"/>
        <v>347.5</v>
      </c>
      <c r="Y13" s="480">
        <f t="shared" si="5"/>
        <v>616.5</v>
      </c>
    </row>
    <row r="14" spans="1:25" x14ac:dyDescent="0.25">
      <c r="A14" s="27">
        <v>6</v>
      </c>
      <c r="B14" s="22" t="s">
        <v>45</v>
      </c>
      <c r="C14" s="21" t="s">
        <v>15</v>
      </c>
      <c r="D14" s="42">
        <v>6328</v>
      </c>
      <c r="E14" s="39">
        <v>7584</v>
      </c>
      <c r="F14" s="42">
        <f t="shared" si="0"/>
        <v>4438.4592000000002</v>
      </c>
      <c r="G14" s="38">
        <f t="shared" si="1"/>
        <v>5319.4175999999998</v>
      </c>
      <c r="H14" s="42">
        <v>6328</v>
      </c>
      <c r="I14" s="461">
        <v>7584</v>
      </c>
      <c r="J14" s="464">
        <v>9957.5</v>
      </c>
      <c r="K14" s="35">
        <v>12706.5</v>
      </c>
      <c r="L14" s="28">
        <v>5825.1374999999998</v>
      </c>
      <c r="M14" s="449">
        <v>7433.3024999999998</v>
      </c>
      <c r="N14" s="458">
        <v>10073.875</v>
      </c>
      <c r="O14" s="38">
        <v>13039.125</v>
      </c>
      <c r="P14" s="42">
        <v>5893.2168750000001</v>
      </c>
      <c r="Q14" s="460">
        <v>7627.8881249999995</v>
      </c>
      <c r="R14" s="448">
        <v>10423</v>
      </c>
      <c r="S14" s="36">
        <v>14037</v>
      </c>
      <c r="T14" s="33">
        <v>6097.4549999999999</v>
      </c>
      <c r="U14" s="481">
        <v>8211.6449999999986</v>
      </c>
      <c r="V14" s="475">
        <f t="shared" si="2"/>
        <v>116.375</v>
      </c>
      <c r="W14" s="485">
        <f t="shared" si="3"/>
        <v>332.625</v>
      </c>
      <c r="X14" s="490">
        <f t="shared" si="4"/>
        <v>465.5</v>
      </c>
      <c r="Y14" s="480">
        <f t="shared" si="5"/>
        <v>1330.5</v>
      </c>
    </row>
    <row r="15" spans="1:25" ht="26.25" thickBot="1" x14ac:dyDescent="0.3">
      <c r="A15" s="27">
        <v>7</v>
      </c>
      <c r="B15" s="31" t="s">
        <v>365</v>
      </c>
      <c r="C15" s="21" t="s">
        <v>15</v>
      </c>
      <c r="D15" s="42">
        <v>5942</v>
      </c>
      <c r="E15" s="39">
        <v>6615</v>
      </c>
      <c r="F15" s="42">
        <f t="shared" si="0"/>
        <v>4167.7188000000006</v>
      </c>
      <c r="G15" s="38">
        <f t="shared" si="1"/>
        <v>4639.7610000000004</v>
      </c>
      <c r="H15" s="42">
        <v>5942</v>
      </c>
      <c r="I15" s="461">
        <v>6615</v>
      </c>
      <c r="J15" s="450">
        <v>8493</v>
      </c>
      <c r="K15" s="35">
        <v>10401.25</v>
      </c>
      <c r="L15" s="68">
        <v>4968.4049999999997</v>
      </c>
      <c r="M15" s="449">
        <v>6084.7312499999998</v>
      </c>
      <c r="N15" s="450">
        <v>8493</v>
      </c>
      <c r="O15" s="38">
        <v>10520.9375</v>
      </c>
      <c r="P15" s="68">
        <v>4968.4049999999997</v>
      </c>
      <c r="Q15" s="460">
        <v>6154.7484374999995</v>
      </c>
      <c r="R15" s="450">
        <v>8493</v>
      </c>
      <c r="S15" s="36">
        <v>10880</v>
      </c>
      <c r="T15" s="68">
        <v>4968.4049999999997</v>
      </c>
      <c r="U15" s="481">
        <v>6364.7999999999993</v>
      </c>
      <c r="V15" s="486">
        <f t="shared" si="2"/>
        <v>0</v>
      </c>
      <c r="W15" s="487">
        <f t="shared" si="3"/>
        <v>119.6875</v>
      </c>
      <c r="X15" s="491">
        <f t="shared" si="4"/>
        <v>0</v>
      </c>
      <c r="Y15" s="492">
        <f t="shared" si="5"/>
        <v>478.75</v>
      </c>
    </row>
    <row r="16" spans="1:25" x14ac:dyDescent="0.25">
      <c r="A16" s="471"/>
      <c r="B16" s="26" t="s">
        <v>357</v>
      </c>
      <c r="C16" s="45"/>
      <c r="D16" s="794" t="s">
        <v>67</v>
      </c>
      <c r="E16" s="795"/>
      <c r="F16" s="778" t="s">
        <v>68</v>
      </c>
      <c r="G16" s="795"/>
      <c r="H16" s="777" t="e">
        <f>#REF!</f>
        <v>#REF!</v>
      </c>
      <c r="I16" s="778"/>
      <c r="J16" s="780">
        <v>950</v>
      </c>
      <c r="K16" s="777"/>
      <c r="L16" s="775">
        <v>556</v>
      </c>
      <c r="M16" s="776"/>
      <c r="N16" s="780">
        <v>950</v>
      </c>
      <c r="O16" s="777"/>
      <c r="P16" s="777">
        <v>556</v>
      </c>
      <c r="Q16" s="808"/>
      <c r="R16" s="779">
        <v>1250</v>
      </c>
      <c r="S16" s="775"/>
      <c r="T16" s="775">
        <v>732</v>
      </c>
      <c r="U16" s="776"/>
    </row>
    <row r="17" spans="1:25" x14ac:dyDescent="0.25">
      <c r="A17" s="288"/>
      <c r="B17" s="470" t="s">
        <v>356</v>
      </c>
      <c r="C17" s="49"/>
      <c r="D17" s="49"/>
      <c r="E17" s="59"/>
      <c r="F17" s="49"/>
      <c r="G17" s="49"/>
      <c r="H17" s="798" t="s">
        <v>65</v>
      </c>
      <c r="I17" s="799"/>
      <c r="J17" s="796">
        <v>347</v>
      </c>
      <c r="K17" s="797"/>
      <c r="L17" s="775">
        <v>203</v>
      </c>
      <c r="M17" s="776"/>
      <c r="N17" s="796">
        <v>347</v>
      </c>
      <c r="O17" s="797"/>
      <c r="P17" s="777">
        <v>203</v>
      </c>
      <c r="Q17" s="808"/>
      <c r="R17" s="773">
        <v>416.66666666666669</v>
      </c>
      <c r="S17" s="774"/>
      <c r="T17" s="775">
        <v>244</v>
      </c>
      <c r="U17" s="776"/>
    </row>
    <row r="18" spans="1:25" x14ac:dyDescent="0.25">
      <c r="A18" s="48"/>
      <c r="B18" s="60" t="s">
        <v>364</v>
      </c>
      <c r="C18" s="49"/>
      <c r="D18" s="49"/>
      <c r="E18" s="59"/>
      <c r="F18" s="49"/>
      <c r="G18" s="49"/>
      <c r="H18" s="798" t="s">
        <v>66</v>
      </c>
      <c r="I18" s="799"/>
      <c r="J18" s="796">
        <v>0</v>
      </c>
      <c r="K18" s="797"/>
      <c r="L18" s="775">
        <v>0</v>
      </c>
      <c r="M18" s="776"/>
      <c r="N18" s="796">
        <v>1450</v>
      </c>
      <c r="O18" s="797"/>
      <c r="P18" s="777">
        <v>1305</v>
      </c>
      <c r="Q18" s="808"/>
      <c r="R18" s="773">
        <v>208.33333333333334</v>
      </c>
      <c r="S18" s="774"/>
      <c r="T18" s="775">
        <v>122</v>
      </c>
      <c r="U18" s="776"/>
    </row>
    <row r="19" spans="1:25" ht="15.75" thickBot="1" x14ac:dyDescent="0.3">
      <c r="A19" s="18" t="s">
        <v>47</v>
      </c>
      <c r="B19" s="16"/>
      <c r="C19" s="17"/>
      <c r="H19" s="46" t="s">
        <v>30</v>
      </c>
      <c r="I19" s="462">
        <v>1450</v>
      </c>
      <c r="J19" s="451" t="s">
        <v>30</v>
      </c>
      <c r="K19" s="452">
        <v>2300</v>
      </c>
      <c r="L19" s="453" t="s">
        <v>58</v>
      </c>
      <c r="M19" s="454">
        <v>950</v>
      </c>
      <c r="N19" s="451" t="s">
        <v>30</v>
      </c>
      <c r="O19" s="452">
        <v>2550</v>
      </c>
      <c r="P19" s="453" t="s">
        <v>58</v>
      </c>
      <c r="Q19" s="454">
        <v>950</v>
      </c>
      <c r="R19" s="451" t="s">
        <v>30</v>
      </c>
      <c r="S19" s="452">
        <v>2500</v>
      </c>
      <c r="T19" s="453" t="s">
        <v>58</v>
      </c>
      <c r="U19" s="454">
        <v>1250</v>
      </c>
    </row>
    <row r="20" spans="1:25" x14ac:dyDescent="0.25">
      <c r="A20" s="15" t="s">
        <v>48</v>
      </c>
      <c r="B20" s="16" t="s">
        <v>49</v>
      </c>
      <c r="C20" s="17"/>
      <c r="I20" s="43"/>
      <c r="J20" s="815"/>
      <c r="K20" s="815"/>
      <c r="L20" s="815"/>
      <c r="M20" s="815"/>
      <c r="N20" s="815"/>
      <c r="O20" s="815"/>
      <c r="P20" s="815"/>
      <c r="Q20" s="815"/>
      <c r="R20" s="815"/>
      <c r="S20" s="815"/>
      <c r="T20" s="815"/>
      <c r="U20" s="815"/>
    </row>
    <row r="21" spans="1:25" ht="15.75" thickBot="1" x14ac:dyDescent="0.3">
      <c r="A21" s="15"/>
      <c r="B21" s="16"/>
      <c r="C21" s="17"/>
      <c r="I21" s="43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</row>
    <row r="22" spans="1:25" ht="15" customHeight="1" x14ac:dyDescent="0.25">
      <c r="A22" s="15"/>
      <c r="B22" s="16"/>
      <c r="C22" s="17"/>
      <c r="D22" s="761">
        <v>2017</v>
      </c>
      <c r="E22" s="762"/>
      <c r="F22" s="762"/>
      <c r="G22" s="762"/>
      <c r="H22" s="762"/>
      <c r="I22" s="762"/>
      <c r="J22" s="761">
        <v>2021</v>
      </c>
      <c r="K22" s="762"/>
      <c r="L22" s="762"/>
      <c r="M22" s="763"/>
      <c r="N22" s="761" t="s">
        <v>358</v>
      </c>
      <c r="O22" s="762"/>
      <c r="P22" s="762"/>
      <c r="Q22" s="763"/>
      <c r="R22" s="761" t="s">
        <v>359</v>
      </c>
      <c r="S22" s="762"/>
      <c r="T22" s="762"/>
      <c r="U22" s="763"/>
      <c r="V22" s="761" t="s">
        <v>360</v>
      </c>
      <c r="W22" s="762"/>
      <c r="X22" s="762"/>
      <c r="Y22" s="763"/>
    </row>
    <row r="23" spans="1:25" ht="15.75" customHeight="1" thickBot="1" x14ac:dyDescent="0.3">
      <c r="A23" s="15"/>
      <c r="B23" s="16"/>
      <c r="C23" s="17"/>
      <c r="D23" s="781"/>
      <c r="E23" s="782"/>
      <c r="F23" s="782"/>
      <c r="G23" s="782"/>
      <c r="H23" s="782"/>
      <c r="I23" s="782"/>
      <c r="J23" s="781"/>
      <c r="K23" s="782"/>
      <c r="L23" s="782"/>
      <c r="M23" s="783"/>
      <c r="N23" s="781"/>
      <c r="O23" s="782"/>
      <c r="P23" s="782"/>
      <c r="Q23" s="783"/>
      <c r="R23" s="781"/>
      <c r="S23" s="782"/>
      <c r="T23" s="782"/>
      <c r="U23" s="783"/>
      <c r="V23" s="764"/>
      <c r="W23" s="765"/>
      <c r="X23" s="765"/>
      <c r="Y23" s="766"/>
    </row>
    <row r="24" spans="1:25" ht="15.75" thickBot="1" x14ac:dyDescent="0.3">
      <c r="A24" s="15"/>
      <c r="B24" s="16"/>
      <c r="C24" s="17"/>
      <c r="D24" s="809" t="s">
        <v>73</v>
      </c>
      <c r="E24" s="810"/>
      <c r="F24" s="810"/>
      <c r="G24" s="811"/>
      <c r="H24" s="800" t="s">
        <v>61</v>
      </c>
      <c r="I24" s="801"/>
      <c r="J24" s="809" t="s">
        <v>62</v>
      </c>
      <c r="K24" s="810"/>
      <c r="L24" s="810"/>
      <c r="M24" s="811"/>
      <c r="N24" s="800" t="s">
        <v>63</v>
      </c>
      <c r="O24" s="801"/>
      <c r="P24" s="801"/>
      <c r="Q24" s="813"/>
      <c r="R24" s="809" t="s">
        <v>63</v>
      </c>
      <c r="S24" s="810"/>
      <c r="T24" s="810"/>
      <c r="U24" s="811"/>
      <c r="V24" s="767" t="s">
        <v>361</v>
      </c>
      <c r="W24" s="768"/>
      <c r="X24" s="768" t="s">
        <v>362</v>
      </c>
      <c r="Y24" s="769"/>
    </row>
    <row r="25" spans="1:25" ht="15" customHeight="1" x14ac:dyDescent="0.25">
      <c r="A25" s="819" t="s">
        <v>51</v>
      </c>
      <c r="B25" s="820"/>
      <c r="C25" s="820"/>
      <c r="D25" s="787" t="s">
        <v>64</v>
      </c>
      <c r="E25" s="787"/>
      <c r="F25" s="787" t="s">
        <v>57</v>
      </c>
      <c r="G25" s="787"/>
      <c r="H25" s="787" t="s">
        <v>64</v>
      </c>
      <c r="I25" s="814"/>
      <c r="J25" s="786" t="s">
        <v>64</v>
      </c>
      <c r="K25" s="787"/>
      <c r="L25" s="787" t="s">
        <v>57</v>
      </c>
      <c r="M25" s="812"/>
      <c r="N25" s="786" t="s">
        <v>64</v>
      </c>
      <c r="O25" s="787"/>
      <c r="P25" s="787" t="s">
        <v>57</v>
      </c>
      <c r="Q25" s="814"/>
      <c r="R25" s="786" t="s">
        <v>64</v>
      </c>
      <c r="S25" s="787"/>
      <c r="T25" s="787" t="s">
        <v>57</v>
      </c>
      <c r="U25" s="812"/>
      <c r="V25" s="770" t="s">
        <v>363</v>
      </c>
      <c r="W25" s="771"/>
      <c r="X25" s="771" t="s">
        <v>363</v>
      </c>
      <c r="Y25" s="772"/>
    </row>
    <row r="26" spans="1:25" ht="15" customHeight="1" x14ac:dyDescent="0.25">
      <c r="A26" s="821" t="s">
        <v>50</v>
      </c>
      <c r="B26" s="823" t="s">
        <v>72</v>
      </c>
      <c r="C26" s="825" t="s">
        <v>12</v>
      </c>
      <c r="D26" s="55" t="s">
        <v>38</v>
      </c>
      <c r="E26" s="56" t="s">
        <v>39</v>
      </c>
      <c r="F26" s="55" t="s">
        <v>38</v>
      </c>
      <c r="G26" s="56" t="s">
        <v>39</v>
      </c>
      <c r="H26" s="40" t="s">
        <v>38</v>
      </c>
      <c r="I26" s="444" t="s">
        <v>39</v>
      </c>
      <c r="J26" s="445" t="s">
        <v>38</v>
      </c>
      <c r="K26" s="34" t="s">
        <v>39</v>
      </c>
      <c r="L26" s="30" t="s">
        <v>38</v>
      </c>
      <c r="M26" s="446" t="s">
        <v>39</v>
      </c>
      <c r="N26" s="455" t="s">
        <v>38</v>
      </c>
      <c r="O26" s="37" t="s">
        <v>39</v>
      </c>
      <c r="P26" s="40" t="s">
        <v>38</v>
      </c>
      <c r="Q26" s="444" t="s">
        <v>39</v>
      </c>
      <c r="R26" s="445" t="s">
        <v>38</v>
      </c>
      <c r="S26" s="34" t="s">
        <v>39</v>
      </c>
      <c r="T26" s="30" t="s">
        <v>38</v>
      </c>
      <c r="U26" s="446" t="s">
        <v>39</v>
      </c>
      <c r="V26" s="499" t="s">
        <v>38</v>
      </c>
      <c r="W26" s="472" t="s">
        <v>39</v>
      </c>
      <c r="X26" s="476" t="s">
        <v>38</v>
      </c>
      <c r="Y26" s="479" t="s">
        <v>39</v>
      </c>
    </row>
    <row r="27" spans="1:25" ht="26.25" thickBot="1" x14ac:dyDescent="0.3">
      <c r="A27" s="822"/>
      <c r="B27" s="824"/>
      <c r="C27" s="825"/>
      <c r="D27" s="57" t="s">
        <v>40</v>
      </c>
      <c r="E27" s="56" t="s">
        <v>40</v>
      </c>
      <c r="F27" s="57" t="s">
        <v>40</v>
      </c>
      <c r="G27" s="56" t="s">
        <v>40</v>
      </c>
      <c r="H27" s="41" t="s">
        <v>40</v>
      </c>
      <c r="I27" s="444" t="s">
        <v>40</v>
      </c>
      <c r="J27" s="447" t="s">
        <v>40</v>
      </c>
      <c r="K27" s="34" t="s">
        <v>40</v>
      </c>
      <c r="L27" s="32" t="s">
        <v>40</v>
      </c>
      <c r="M27" s="446" t="s">
        <v>40</v>
      </c>
      <c r="N27" s="457" t="s">
        <v>40</v>
      </c>
      <c r="O27" s="37" t="s">
        <v>40</v>
      </c>
      <c r="P27" s="41" t="s">
        <v>40</v>
      </c>
      <c r="Q27" s="444" t="s">
        <v>40</v>
      </c>
      <c r="R27" s="447" t="s">
        <v>40</v>
      </c>
      <c r="S27" s="34" t="s">
        <v>40</v>
      </c>
      <c r="T27" s="32" t="s">
        <v>40</v>
      </c>
      <c r="U27" s="446" t="s">
        <v>40</v>
      </c>
      <c r="V27" s="500" t="s">
        <v>40</v>
      </c>
      <c r="W27" s="472" t="s">
        <v>40</v>
      </c>
      <c r="X27" s="477" t="s">
        <v>40</v>
      </c>
      <c r="Y27" s="479" t="s">
        <v>40</v>
      </c>
    </row>
    <row r="28" spans="1:25" x14ac:dyDescent="0.25">
      <c r="A28" s="12">
        <v>1</v>
      </c>
      <c r="B28" s="19" t="s">
        <v>52</v>
      </c>
      <c r="C28" s="50" t="s">
        <v>15</v>
      </c>
      <c r="D28" s="55">
        <f>D46*1.15</f>
        <v>7005.7999999999993</v>
      </c>
      <c r="E28" s="58">
        <f>E46*1.15</f>
        <v>7989.0499999999993</v>
      </c>
      <c r="F28" s="55">
        <f>D28*0.7014</f>
        <v>4913.8681200000001</v>
      </c>
      <c r="G28" s="58">
        <f>E28*0.7014</f>
        <v>5603.5196699999997</v>
      </c>
      <c r="H28" s="42">
        <f>H46*1.15</f>
        <v>7005.7999999999993</v>
      </c>
      <c r="I28" s="461">
        <f>I46*1.15</f>
        <v>7989.0499999999993</v>
      </c>
      <c r="J28" s="450">
        <v>7019</v>
      </c>
      <c r="K28" s="35">
        <v>10554.2875</v>
      </c>
      <c r="L28" s="68">
        <v>4106.1149999999998</v>
      </c>
      <c r="M28" s="449">
        <v>6174.2581874999996</v>
      </c>
      <c r="N28" s="450">
        <v>7019</v>
      </c>
      <c r="O28" s="507">
        <v>10554.2875</v>
      </c>
      <c r="P28" s="68">
        <v>4106.1149999999998</v>
      </c>
      <c r="Q28" s="497">
        <v>5965.2248906249997</v>
      </c>
      <c r="R28" s="450">
        <v>7019</v>
      </c>
      <c r="S28" s="508">
        <v>9125</v>
      </c>
      <c r="T28" s="68">
        <v>4106.1149999999998</v>
      </c>
      <c r="U28" s="449">
        <v>5338.125</v>
      </c>
      <c r="V28" s="501">
        <f>N28-J28</f>
        <v>0</v>
      </c>
      <c r="W28" s="482">
        <f>O28-K28</f>
        <v>0</v>
      </c>
      <c r="X28" s="478">
        <f>R28-J28</f>
        <v>0</v>
      </c>
      <c r="Y28" s="480">
        <v>0</v>
      </c>
    </row>
    <row r="29" spans="1:25" ht="15.75" thickBot="1" x14ac:dyDescent="0.3">
      <c r="A29" s="24">
        <v>2</v>
      </c>
      <c r="B29" s="63" t="s">
        <v>69</v>
      </c>
      <c r="C29" s="53"/>
      <c r="D29" s="55"/>
      <c r="E29" s="58"/>
      <c r="F29" s="55"/>
      <c r="G29" s="58"/>
      <c r="H29" s="42"/>
      <c r="I29" s="461"/>
      <c r="J29" s="448"/>
      <c r="K29" s="35"/>
      <c r="L29" s="33"/>
      <c r="M29" s="449"/>
      <c r="N29" s="458"/>
      <c r="O29" s="38"/>
      <c r="P29" s="42"/>
      <c r="Q29" s="497"/>
      <c r="R29" s="448">
        <v>6580</v>
      </c>
      <c r="S29" s="36">
        <v>7546</v>
      </c>
      <c r="T29" s="33">
        <v>3849.2999999999997</v>
      </c>
      <c r="U29" s="449">
        <v>4414.41</v>
      </c>
      <c r="V29" s="501">
        <f t="shared" ref="V29:V33" si="6">N29-J29</f>
        <v>0</v>
      </c>
      <c r="W29" s="482">
        <f t="shared" ref="W29:W33" si="7">O29-K29</f>
        <v>0</v>
      </c>
      <c r="X29" s="478">
        <v>0</v>
      </c>
      <c r="Y29" s="480">
        <v>0</v>
      </c>
    </row>
    <row r="30" spans="1:25" x14ac:dyDescent="0.25">
      <c r="A30" s="12">
        <v>3</v>
      </c>
      <c r="B30" s="20" t="s">
        <v>53</v>
      </c>
      <c r="C30" s="51" t="s">
        <v>15</v>
      </c>
      <c r="D30" s="55">
        <f t="shared" ref="D30:D33" si="8">D48*1.15</f>
        <v>5766.0999999999995</v>
      </c>
      <c r="E30" s="58">
        <f t="shared" ref="E30:E33" si="9">E48*1.15</f>
        <v>7241.5499999999993</v>
      </c>
      <c r="F30" s="55">
        <f t="shared" ref="F30:F33" si="10">D30*0.7014</f>
        <v>4044.3425399999996</v>
      </c>
      <c r="G30" s="58">
        <f t="shared" ref="G30:G33" si="11">E30*0.7014</f>
        <v>5079.2231699999993</v>
      </c>
      <c r="H30" s="42">
        <f t="shared" ref="H30:I33" si="12">H48*1.15</f>
        <v>5766.0999999999995</v>
      </c>
      <c r="I30" s="461">
        <f t="shared" si="12"/>
        <v>7241.5499999999993</v>
      </c>
      <c r="J30" s="450">
        <v>8493</v>
      </c>
      <c r="K30" s="35">
        <v>10868.953125</v>
      </c>
      <c r="L30" s="68">
        <v>4968.4049999999997</v>
      </c>
      <c r="M30" s="449">
        <v>6358.3375781249997</v>
      </c>
      <c r="N30" s="450">
        <v>8493</v>
      </c>
      <c r="O30" s="38">
        <v>10873.371875000001</v>
      </c>
      <c r="P30" s="68">
        <v>4968.4049999999997</v>
      </c>
      <c r="Q30" s="497">
        <v>6360.9225468750001</v>
      </c>
      <c r="R30" s="450">
        <v>8493</v>
      </c>
      <c r="S30" s="36">
        <v>10880</v>
      </c>
      <c r="T30" s="68">
        <v>4968.4049999999997</v>
      </c>
      <c r="U30" s="449">
        <v>6364.7999999999993</v>
      </c>
      <c r="V30" s="501">
        <f t="shared" si="6"/>
        <v>0</v>
      </c>
      <c r="W30" s="482">
        <f t="shared" si="7"/>
        <v>4.4187500000007276</v>
      </c>
      <c r="X30" s="478">
        <f t="shared" ref="X30:X33" si="13">R30-J30</f>
        <v>0</v>
      </c>
      <c r="Y30" s="480">
        <f t="shared" ref="Y30:Y33" si="14">S30-K30</f>
        <v>11.046875</v>
      </c>
    </row>
    <row r="31" spans="1:25" ht="15.75" thickBot="1" x14ac:dyDescent="0.3">
      <c r="A31" s="24">
        <v>4</v>
      </c>
      <c r="B31" s="22" t="s">
        <v>54</v>
      </c>
      <c r="C31" s="51" t="s">
        <v>15</v>
      </c>
      <c r="D31" s="55">
        <f t="shared" si="8"/>
        <v>4181.3999999999996</v>
      </c>
      <c r="E31" s="58">
        <f t="shared" si="9"/>
        <v>4548.25</v>
      </c>
      <c r="F31" s="55">
        <f t="shared" si="10"/>
        <v>2932.8339599999999</v>
      </c>
      <c r="G31" s="58">
        <f t="shared" si="11"/>
        <v>3190.14255</v>
      </c>
      <c r="H31" s="42">
        <f t="shared" si="12"/>
        <v>4181.3999999999996</v>
      </c>
      <c r="I31" s="461">
        <f t="shared" si="12"/>
        <v>4548.25</v>
      </c>
      <c r="J31" s="448">
        <v>6365.0625</v>
      </c>
      <c r="K31" s="35">
        <v>6963.984375</v>
      </c>
      <c r="L31" s="33">
        <v>3723.5615624999996</v>
      </c>
      <c r="M31" s="449">
        <v>4073.9308593749997</v>
      </c>
      <c r="N31" s="458">
        <v>6427.0375000000004</v>
      </c>
      <c r="O31" s="38">
        <v>7058.390625</v>
      </c>
      <c r="P31" s="42">
        <v>3759.8169374999998</v>
      </c>
      <c r="Q31" s="497">
        <v>4129.1585156249994</v>
      </c>
      <c r="R31" s="448">
        <v>6520</v>
      </c>
      <c r="S31" s="36">
        <v>7200</v>
      </c>
      <c r="T31" s="33">
        <v>3814.2</v>
      </c>
      <c r="U31" s="449">
        <v>4212</v>
      </c>
      <c r="V31" s="501">
        <f t="shared" si="6"/>
        <v>61.975000000000364</v>
      </c>
      <c r="W31" s="482">
        <f t="shared" si="7"/>
        <v>94.40625</v>
      </c>
      <c r="X31" s="478">
        <f t="shared" si="13"/>
        <v>154.9375</v>
      </c>
      <c r="Y31" s="480">
        <f t="shared" si="14"/>
        <v>236.015625</v>
      </c>
    </row>
    <row r="32" spans="1:25" x14ac:dyDescent="0.25">
      <c r="A32" s="12">
        <v>5</v>
      </c>
      <c r="B32" s="22" t="s">
        <v>55</v>
      </c>
      <c r="C32" s="51" t="s">
        <v>15</v>
      </c>
      <c r="D32" s="55">
        <f t="shared" si="8"/>
        <v>4654.0499999999993</v>
      </c>
      <c r="E32" s="58">
        <f t="shared" si="9"/>
        <v>5240.5499999999993</v>
      </c>
      <c r="F32" s="55">
        <f t="shared" si="10"/>
        <v>3264.3506699999998</v>
      </c>
      <c r="G32" s="58">
        <f t="shared" si="11"/>
        <v>3675.7217699999997</v>
      </c>
      <c r="H32" s="42">
        <f t="shared" si="12"/>
        <v>4654.0499999999993</v>
      </c>
      <c r="I32" s="461">
        <f t="shared" si="12"/>
        <v>5240.5499999999993</v>
      </c>
      <c r="J32" s="450">
        <v>6520</v>
      </c>
      <c r="K32" s="68">
        <v>7200</v>
      </c>
      <c r="L32" s="68">
        <v>3814.2</v>
      </c>
      <c r="M32" s="469">
        <v>4212</v>
      </c>
      <c r="N32" s="450">
        <v>6520</v>
      </c>
      <c r="O32" s="68">
        <v>7200</v>
      </c>
      <c r="P32" s="68">
        <v>3814.2</v>
      </c>
      <c r="Q32" s="494">
        <v>4212</v>
      </c>
      <c r="R32" s="450">
        <v>6520</v>
      </c>
      <c r="S32" s="69">
        <v>7200</v>
      </c>
      <c r="T32" s="68">
        <v>3814.2</v>
      </c>
      <c r="U32" s="469">
        <v>4212</v>
      </c>
      <c r="V32" s="501">
        <f t="shared" si="6"/>
        <v>0</v>
      </c>
      <c r="W32" s="482">
        <f t="shared" si="7"/>
        <v>0</v>
      </c>
      <c r="X32" s="478">
        <f t="shared" si="13"/>
        <v>0</v>
      </c>
      <c r="Y32" s="480">
        <f t="shared" si="14"/>
        <v>0</v>
      </c>
    </row>
    <row r="33" spans="1:25" ht="15.75" thickBot="1" x14ac:dyDescent="0.3">
      <c r="A33" s="24">
        <v>6</v>
      </c>
      <c r="B33" s="23" t="s">
        <v>56</v>
      </c>
      <c r="C33" s="52" t="s">
        <v>15</v>
      </c>
      <c r="D33" s="55">
        <f t="shared" si="8"/>
        <v>4056.0499999999997</v>
      </c>
      <c r="E33" s="58">
        <f t="shared" si="9"/>
        <v>4197.5</v>
      </c>
      <c r="F33" s="55">
        <f t="shared" si="10"/>
        <v>2844.91347</v>
      </c>
      <c r="G33" s="58">
        <f t="shared" si="11"/>
        <v>2944.1265000000003</v>
      </c>
      <c r="H33" s="42">
        <f t="shared" si="12"/>
        <v>4056.0499999999997</v>
      </c>
      <c r="I33" s="461">
        <f t="shared" si="12"/>
        <v>4197.5</v>
      </c>
      <c r="J33" s="450">
        <v>5950</v>
      </c>
      <c r="K33" s="35">
        <v>6428.90625</v>
      </c>
      <c r="L33" s="68">
        <v>3480.75</v>
      </c>
      <c r="M33" s="449">
        <v>3760.9101562499995</v>
      </c>
      <c r="N33" s="450">
        <v>5950</v>
      </c>
      <c r="O33" s="38">
        <v>6517.34375</v>
      </c>
      <c r="P33" s="68">
        <v>3480.75</v>
      </c>
      <c r="Q33" s="497">
        <v>3812.6460937499996</v>
      </c>
      <c r="R33" s="450">
        <v>5950</v>
      </c>
      <c r="S33" s="36">
        <v>6650</v>
      </c>
      <c r="T33" s="68">
        <v>3480.75</v>
      </c>
      <c r="U33" s="449">
        <v>3890.2499999999995</v>
      </c>
      <c r="V33" s="502">
        <f t="shared" si="6"/>
        <v>0</v>
      </c>
      <c r="W33" s="495">
        <f t="shared" si="7"/>
        <v>88.4375</v>
      </c>
      <c r="X33" s="496">
        <f t="shared" si="13"/>
        <v>0</v>
      </c>
      <c r="Y33" s="492">
        <f t="shared" si="14"/>
        <v>221.09375</v>
      </c>
    </row>
    <row r="34" spans="1:25" x14ac:dyDescent="0.25">
      <c r="A34" s="24"/>
      <c r="B34" s="64" t="s">
        <v>70</v>
      </c>
      <c r="C34" s="53"/>
      <c r="D34" s="794" t="s">
        <v>67</v>
      </c>
      <c r="E34" s="795"/>
      <c r="F34" s="778" t="s">
        <v>68</v>
      </c>
      <c r="G34" s="795"/>
      <c r="H34" s="777" t="e">
        <f>#REF!</f>
        <v>#REF!</v>
      </c>
      <c r="I34" s="778"/>
      <c r="J34" s="779">
        <v>950</v>
      </c>
      <c r="K34" s="775"/>
      <c r="L34" s="775">
        <v>556</v>
      </c>
      <c r="M34" s="776"/>
      <c r="N34" s="780">
        <v>950</v>
      </c>
      <c r="O34" s="777"/>
      <c r="P34" s="777">
        <v>556</v>
      </c>
      <c r="Q34" s="778"/>
      <c r="R34" s="779">
        <v>1250</v>
      </c>
      <c r="S34" s="775"/>
      <c r="T34" s="775">
        <v>732</v>
      </c>
      <c r="U34" s="776"/>
      <c r="V34" s="493"/>
      <c r="W34" s="493"/>
      <c r="X34" s="493"/>
      <c r="Y34" s="493"/>
    </row>
    <row r="35" spans="1:25" x14ac:dyDescent="0.25">
      <c r="A35" s="13"/>
      <c r="B35" s="22"/>
      <c r="C35" s="51"/>
      <c r="D35" s="61"/>
      <c r="E35" s="62"/>
      <c r="F35" s="61"/>
      <c r="G35" s="62"/>
      <c r="H35" s="798" t="s">
        <v>65</v>
      </c>
      <c r="I35" s="799"/>
      <c r="J35" s="773">
        <v>347</v>
      </c>
      <c r="K35" s="774"/>
      <c r="L35" s="775">
        <v>203</v>
      </c>
      <c r="M35" s="776"/>
      <c r="N35" s="796">
        <v>347</v>
      </c>
      <c r="O35" s="797"/>
      <c r="P35" s="777">
        <v>203</v>
      </c>
      <c r="Q35" s="778"/>
      <c r="R35" s="773">
        <v>416.66666666666669</v>
      </c>
      <c r="S35" s="774"/>
      <c r="T35" s="775">
        <v>244</v>
      </c>
      <c r="U35" s="776"/>
    </row>
    <row r="36" spans="1:25" ht="15.75" thickBot="1" x14ac:dyDescent="0.3">
      <c r="A36" s="13"/>
      <c r="B36" s="22"/>
      <c r="C36" s="51"/>
      <c r="D36" s="61"/>
      <c r="E36" s="62"/>
      <c r="F36" s="61"/>
      <c r="G36" s="62"/>
      <c r="H36" s="798" t="s">
        <v>66</v>
      </c>
      <c r="I36" s="799"/>
      <c r="J36" s="784">
        <v>0</v>
      </c>
      <c r="K36" s="785"/>
      <c r="L36" s="792">
        <v>0</v>
      </c>
      <c r="M36" s="793"/>
      <c r="N36" s="804">
        <v>1450</v>
      </c>
      <c r="O36" s="805"/>
      <c r="P36" s="806">
        <v>1305</v>
      </c>
      <c r="Q36" s="807"/>
      <c r="R36" s="784">
        <v>208.33333333333334</v>
      </c>
      <c r="S36" s="785"/>
      <c r="T36" s="792">
        <v>122</v>
      </c>
      <c r="U36" s="793"/>
    </row>
    <row r="37" spans="1:25" ht="15.75" thickBot="1" x14ac:dyDescent="0.3">
      <c r="A37" s="14"/>
      <c r="B37" s="25"/>
      <c r="C37" s="54"/>
      <c r="D37" s="802"/>
      <c r="E37" s="803"/>
      <c r="F37" s="802"/>
      <c r="G37" s="803"/>
      <c r="H37" s="46" t="s">
        <v>30</v>
      </c>
      <c r="I37" s="47">
        <v>1450</v>
      </c>
      <c r="J37" s="465" t="s">
        <v>30</v>
      </c>
      <c r="K37" s="466">
        <v>2200</v>
      </c>
      <c r="L37" s="467" t="s">
        <v>58</v>
      </c>
      <c r="M37" s="468">
        <v>950</v>
      </c>
      <c r="N37" s="465" t="s">
        <v>30</v>
      </c>
      <c r="O37" s="466">
        <v>2550</v>
      </c>
      <c r="P37" s="467" t="s">
        <v>58</v>
      </c>
      <c r="Q37" s="498">
        <v>1275</v>
      </c>
      <c r="R37" s="503" t="s">
        <v>30</v>
      </c>
      <c r="S37" s="504">
        <v>2500</v>
      </c>
      <c r="T37" s="505" t="s">
        <v>58</v>
      </c>
      <c r="U37" s="506">
        <v>1250</v>
      </c>
    </row>
    <row r="39" spans="1:25" ht="15.75" thickBot="1" x14ac:dyDescent="0.3"/>
    <row r="40" spans="1:25" ht="15" customHeight="1" x14ac:dyDescent="0.25">
      <c r="D40" s="761">
        <v>2017</v>
      </c>
      <c r="E40" s="762"/>
      <c r="F40" s="762"/>
      <c r="G40" s="762"/>
      <c r="H40" s="762"/>
      <c r="I40" s="762"/>
      <c r="J40" s="761">
        <v>2021</v>
      </c>
      <c r="K40" s="762"/>
      <c r="L40" s="762"/>
      <c r="M40" s="763"/>
      <c r="N40" s="761" t="s">
        <v>358</v>
      </c>
      <c r="O40" s="762"/>
      <c r="P40" s="762"/>
      <c r="Q40" s="763"/>
      <c r="R40" s="761" t="s">
        <v>359</v>
      </c>
      <c r="S40" s="762"/>
      <c r="T40" s="762"/>
      <c r="U40" s="763"/>
      <c r="V40" s="761" t="s">
        <v>360</v>
      </c>
      <c r="W40" s="762"/>
      <c r="X40" s="762"/>
      <c r="Y40" s="763"/>
    </row>
    <row r="41" spans="1:25" ht="15.75" customHeight="1" thickBot="1" x14ac:dyDescent="0.3">
      <c r="D41" s="781"/>
      <c r="E41" s="782"/>
      <c r="F41" s="782"/>
      <c r="G41" s="782"/>
      <c r="H41" s="782"/>
      <c r="I41" s="782"/>
      <c r="J41" s="781"/>
      <c r="K41" s="782"/>
      <c r="L41" s="782"/>
      <c r="M41" s="783"/>
      <c r="N41" s="781"/>
      <c r="O41" s="782"/>
      <c r="P41" s="782"/>
      <c r="Q41" s="783"/>
      <c r="R41" s="781"/>
      <c r="S41" s="782"/>
      <c r="T41" s="782"/>
      <c r="U41" s="783"/>
      <c r="V41" s="764"/>
      <c r="W41" s="765"/>
      <c r="X41" s="765"/>
      <c r="Y41" s="766"/>
    </row>
    <row r="42" spans="1:25" ht="15.75" thickBot="1" x14ac:dyDescent="0.3">
      <c r="A42" s="15"/>
      <c r="B42" s="16"/>
      <c r="C42" s="17"/>
      <c r="D42" s="809" t="s">
        <v>73</v>
      </c>
      <c r="E42" s="810"/>
      <c r="F42" s="810"/>
      <c r="G42" s="811"/>
      <c r="H42" s="800" t="s">
        <v>61</v>
      </c>
      <c r="I42" s="801"/>
      <c r="J42" s="809" t="s">
        <v>62</v>
      </c>
      <c r="K42" s="810"/>
      <c r="L42" s="810"/>
      <c r="M42" s="811"/>
      <c r="N42" s="800" t="s">
        <v>63</v>
      </c>
      <c r="O42" s="801"/>
      <c r="P42" s="801"/>
      <c r="Q42" s="813"/>
      <c r="R42" s="809" t="s">
        <v>63</v>
      </c>
      <c r="S42" s="810"/>
      <c r="T42" s="810"/>
      <c r="U42" s="811"/>
      <c r="V42" s="767" t="s">
        <v>361</v>
      </c>
      <c r="W42" s="768"/>
      <c r="X42" s="768" t="s">
        <v>362</v>
      </c>
      <c r="Y42" s="769"/>
    </row>
    <row r="43" spans="1:25" ht="15" customHeight="1" x14ac:dyDescent="0.25">
      <c r="A43" s="819" t="s">
        <v>51</v>
      </c>
      <c r="B43" s="820"/>
      <c r="C43" s="820"/>
      <c r="D43" s="787" t="s">
        <v>64</v>
      </c>
      <c r="E43" s="787"/>
      <c r="F43" s="787" t="s">
        <v>57</v>
      </c>
      <c r="G43" s="787"/>
      <c r="H43" s="787" t="s">
        <v>64</v>
      </c>
      <c r="I43" s="814"/>
      <c r="J43" s="786" t="s">
        <v>64</v>
      </c>
      <c r="K43" s="787"/>
      <c r="L43" s="787" t="s">
        <v>57</v>
      </c>
      <c r="M43" s="812"/>
      <c r="N43" s="786" t="s">
        <v>64</v>
      </c>
      <c r="O43" s="787"/>
      <c r="P43" s="787" t="s">
        <v>57</v>
      </c>
      <c r="Q43" s="814"/>
      <c r="R43" s="786" t="s">
        <v>64</v>
      </c>
      <c r="S43" s="787"/>
      <c r="T43" s="787" t="s">
        <v>57</v>
      </c>
      <c r="U43" s="812"/>
      <c r="V43" s="770" t="s">
        <v>363</v>
      </c>
      <c r="W43" s="771"/>
      <c r="X43" s="771" t="s">
        <v>363</v>
      </c>
      <c r="Y43" s="772"/>
    </row>
    <row r="44" spans="1:25" x14ac:dyDescent="0.25">
      <c r="A44" s="821" t="s">
        <v>50</v>
      </c>
      <c r="B44" s="823" t="s">
        <v>74</v>
      </c>
      <c r="C44" s="825" t="s">
        <v>12</v>
      </c>
      <c r="D44" s="55" t="s">
        <v>38</v>
      </c>
      <c r="E44" s="56" t="s">
        <v>39</v>
      </c>
      <c r="F44" s="55" t="s">
        <v>38</v>
      </c>
      <c r="G44" s="56" t="s">
        <v>39</v>
      </c>
      <c r="H44" s="40" t="s">
        <v>38</v>
      </c>
      <c r="I44" s="444" t="s">
        <v>39</v>
      </c>
      <c r="J44" s="445" t="s">
        <v>38</v>
      </c>
      <c r="K44" s="34" t="s">
        <v>39</v>
      </c>
      <c r="L44" s="30" t="s">
        <v>38</v>
      </c>
      <c r="M44" s="446" t="s">
        <v>39</v>
      </c>
      <c r="N44" s="455" t="s">
        <v>38</v>
      </c>
      <c r="O44" s="37" t="s">
        <v>39</v>
      </c>
      <c r="P44" s="40" t="s">
        <v>38</v>
      </c>
      <c r="Q44" s="444" t="s">
        <v>39</v>
      </c>
      <c r="R44" s="445" t="s">
        <v>38</v>
      </c>
      <c r="S44" s="34" t="s">
        <v>39</v>
      </c>
      <c r="T44" s="30" t="s">
        <v>38</v>
      </c>
      <c r="U44" s="446" t="s">
        <v>39</v>
      </c>
      <c r="V44" s="499" t="s">
        <v>38</v>
      </c>
      <c r="W44" s="472" t="s">
        <v>39</v>
      </c>
      <c r="X44" s="476" t="s">
        <v>38</v>
      </c>
      <c r="Y44" s="479" t="s">
        <v>39</v>
      </c>
    </row>
    <row r="45" spans="1:25" ht="26.25" thickBot="1" x14ac:dyDescent="0.3">
      <c r="A45" s="822"/>
      <c r="B45" s="824"/>
      <c r="C45" s="825"/>
      <c r="D45" s="57" t="s">
        <v>40</v>
      </c>
      <c r="E45" s="56" t="s">
        <v>40</v>
      </c>
      <c r="F45" s="57" t="s">
        <v>40</v>
      </c>
      <c r="G45" s="56" t="s">
        <v>40</v>
      </c>
      <c r="H45" s="41" t="s">
        <v>40</v>
      </c>
      <c r="I45" s="444" t="s">
        <v>40</v>
      </c>
      <c r="J45" s="447" t="s">
        <v>40</v>
      </c>
      <c r="K45" s="34" t="s">
        <v>40</v>
      </c>
      <c r="L45" s="32" t="s">
        <v>40</v>
      </c>
      <c r="M45" s="446" t="s">
        <v>40</v>
      </c>
      <c r="N45" s="457" t="s">
        <v>40</v>
      </c>
      <c r="O45" s="37" t="s">
        <v>40</v>
      </c>
      <c r="P45" s="41" t="s">
        <v>40</v>
      </c>
      <c r="Q45" s="444" t="s">
        <v>40</v>
      </c>
      <c r="R45" s="447" t="s">
        <v>40</v>
      </c>
      <c r="S45" s="34" t="s">
        <v>40</v>
      </c>
      <c r="T45" s="32" t="s">
        <v>40</v>
      </c>
      <c r="U45" s="446" t="s">
        <v>40</v>
      </c>
      <c r="V45" s="500" t="s">
        <v>40</v>
      </c>
      <c r="W45" s="472" t="s">
        <v>40</v>
      </c>
      <c r="X45" s="477" t="s">
        <v>40</v>
      </c>
      <c r="Y45" s="479" t="s">
        <v>40</v>
      </c>
    </row>
    <row r="46" spans="1:25" x14ac:dyDescent="0.25">
      <c r="A46" s="12">
        <v>1</v>
      </c>
      <c r="B46" s="19" t="s">
        <v>52</v>
      </c>
      <c r="C46" s="50" t="s">
        <v>15</v>
      </c>
      <c r="D46" s="55">
        <v>6092</v>
      </c>
      <c r="E46" s="58">
        <v>6947</v>
      </c>
      <c r="F46" s="55">
        <f>D46*0.7014</f>
        <v>4272.9288000000006</v>
      </c>
      <c r="G46" s="58">
        <f>E46*0.7014</f>
        <v>4872.6257999999998</v>
      </c>
      <c r="H46" s="42">
        <v>6092</v>
      </c>
      <c r="I46" s="461">
        <v>6947</v>
      </c>
      <c r="J46" s="448">
        <v>7019</v>
      </c>
      <c r="K46" s="35">
        <v>9772.75</v>
      </c>
      <c r="L46" s="33">
        <v>4106.1149999999998</v>
      </c>
      <c r="M46" s="449">
        <v>5717.0587499999992</v>
      </c>
      <c r="N46" s="450">
        <v>7019</v>
      </c>
      <c r="O46" s="507">
        <v>9772.75</v>
      </c>
      <c r="P46" s="68">
        <v>4106.1149999999998</v>
      </c>
      <c r="Q46" s="497">
        <v>5622.3253125000001</v>
      </c>
      <c r="R46" s="450">
        <v>7019</v>
      </c>
      <c r="S46" s="508">
        <v>9125</v>
      </c>
      <c r="T46" s="68">
        <v>4106.1149999999998</v>
      </c>
      <c r="U46" s="449">
        <v>5338.125</v>
      </c>
      <c r="V46" s="501">
        <f>N46-J46</f>
        <v>0</v>
      </c>
      <c r="W46" s="482">
        <f>O46-K46</f>
        <v>0</v>
      </c>
      <c r="X46" s="478">
        <f>R46-J46</f>
        <v>0</v>
      </c>
      <c r="Y46" s="480">
        <v>0</v>
      </c>
    </row>
    <row r="47" spans="1:25" ht="15.75" thickBot="1" x14ac:dyDescent="0.3">
      <c r="A47" s="24">
        <v>2</v>
      </c>
      <c r="B47" s="63" t="s">
        <v>69</v>
      </c>
      <c r="C47" s="53"/>
      <c r="D47" s="55"/>
      <c r="E47" s="58"/>
      <c r="F47" s="55"/>
      <c r="G47" s="58"/>
      <c r="H47" s="42"/>
      <c r="I47" s="461"/>
      <c r="J47" s="448"/>
      <c r="K47" s="35"/>
      <c r="L47" s="33"/>
      <c r="M47" s="449"/>
      <c r="N47" s="458"/>
      <c r="O47" s="38"/>
      <c r="P47" s="42"/>
      <c r="Q47" s="497"/>
      <c r="R47" s="448">
        <v>6580</v>
      </c>
      <c r="S47" s="36">
        <v>7546</v>
      </c>
      <c r="T47" s="33">
        <v>3849.2999999999997</v>
      </c>
      <c r="U47" s="449">
        <v>4414.41</v>
      </c>
      <c r="V47" s="501">
        <f t="shared" ref="V47:V51" si="15">N47-J47</f>
        <v>0</v>
      </c>
      <c r="W47" s="482">
        <f t="shared" ref="W47:W51" si="16">O47-K47</f>
        <v>0</v>
      </c>
      <c r="X47" s="478">
        <f t="shared" ref="X47:X51" si="17">R47-J47</f>
        <v>6580</v>
      </c>
      <c r="Y47" s="480">
        <f t="shared" ref="Y47:Y51" si="18">S47-K47</f>
        <v>7546</v>
      </c>
    </row>
    <row r="48" spans="1:25" x14ac:dyDescent="0.25">
      <c r="A48" s="12">
        <v>3</v>
      </c>
      <c r="B48" s="20" t="s">
        <v>53</v>
      </c>
      <c r="C48" s="51" t="s">
        <v>15</v>
      </c>
      <c r="D48" s="55">
        <v>5014</v>
      </c>
      <c r="E48" s="58">
        <v>6297</v>
      </c>
      <c r="F48" s="55">
        <f t="shared" ref="F48:F51" si="19">D48*0.7014</f>
        <v>3516.8196000000003</v>
      </c>
      <c r="G48" s="58">
        <f t="shared" ref="G48:G51" si="20">E48*0.7014</f>
        <v>4416.7157999999999</v>
      </c>
      <c r="H48" s="42">
        <v>5014</v>
      </c>
      <c r="I48" s="461">
        <v>6297</v>
      </c>
      <c r="J48" s="448">
        <v>8007</v>
      </c>
      <c r="K48" s="35">
        <v>10162.75</v>
      </c>
      <c r="L48" s="33">
        <v>4684.0949999999993</v>
      </c>
      <c r="M48" s="449">
        <v>5945.2087499999998</v>
      </c>
      <c r="N48" s="458">
        <v>8128.5</v>
      </c>
      <c r="O48" s="38">
        <v>10342.0625</v>
      </c>
      <c r="P48" s="42">
        <v>4755.1724999999997</v>
      </c>
      <c r="Q48" s="497">
        <v>6050.1065624999992</v>
      </c>
      <c r="R48" s="448">
        <v>8493</v>
      </c>
      <c r="S48" s="36">
        <v>10880</v>
      </c>
      <c r="T48" s="33">
        <v>4968.4049999999997</v>
      </c>
      <c r="U48" s="449">
        <v>6364.7999999999993</v>
      </c>
      <c r="V48" s="501">
        <f t="shared" si="15"/>
        <v>121.5</v>
      </c>
      <c r="W48" s="482">
        <f t="shared" si="16"/>
        <v>179.3125</v>
      </c>
      <c r="X48" s="478">
        <f t="shared" si="17"/>
        <v>486</v>
      </c>
      <c r="Y48" s="480">
        <f t="shared" si="18"/>
        <v>717.25</v>
      </c>
    </row>
    <row r="49" spans="1:25" ht="15.75" thickBot="1" x14ac:dyDescent="0.3">
      <c r="A49" s="24">
        <v>4</v>
      </c>
      <c r="B49" s="22" t="s">
        <v>54</v>
      </c>
      <c r="C49" s="51" t="s">
        <v>15</v>
      </c>
      <c r="D49" s="55">
        <v>3636</v>
      </c>
      <c r="E49" s="58">
        <v>3955</v>
      </c>
      <c r="F49" s="55">
        <f t="shared" si="19"/>
        <v>2550.2903999999999</v>
      </c>
      <c r="G49" s="58">
        <f t="shared" si="20"/>
        <v>2774.0370000000003</v>
      </c>
      <c r="H49" s="42">
        <v>3636</v>
      </c>
      <c r="I49" s="461">
        <v>3955</v>
      </c>
      <c r="J49" s="448">
        <v>5987</v>
      </c>
      <c r="K49" s="35">
        <v>6566.25</v>
      </c>
      <c r="L49" s="33">
        <v>3502.395</v>
      </c>
      <c r="M49" s="449">
        <v>3841.2562499999999</v>
      </c>
      <c r="N49" s="458">
        <v>6120.25</v>
      </c>
      <c r="O49" s="38">
        <v>6724.6875</v>
      </c>
      <c r="P49" s="42">
        <v>3580.3462499999996</v>
      </c>
      <c r="Q49" s="497">
        <v>3933.9421874999998</v>
      </c>
      <c r="R49" s="448">
        <v>6520</v>
      </c>
      <c r="S49" s="36">
        <v>7200</v>
      </c>
      <c r="T49" s="33">
        <v>3814.2</v>
      </c>
      <c r="U49" s="449">
        <v>4212</v>
      </c>
      <c r="V49" s="501">
        <f t="shared" si="15"/>
        <v>133.25</v>
      </c>
      <c r="W49" s="482">
        <f t="shared" si="16"/>
        <v>158.4375</v>
      </c>
      <c r="X49" s="478">
        <f t="shared" si="17"/>
        <v>533</v>
      </c>
      <c r="Y49" s="480">
        <f t="shared" si="18"/>
        <v>633.75</v>
      </c>
    </row>
    <row r="50" spans="1:25" x14ac:dyDescent="0.25">
      <c r="A50" s="12">
        <v>5</v>
      </c>
      <c r="B50" s="22" t="s">
        <v>55</v>
      </c>
      <c r="C50" s="51" t="s">
        <v>15</v>
      </c>
      <c r="D50" s="55">
        <v>4047</v>
      </c>
      <c r="E50" s="58">
        <v>4557</v>
      </c>
      <c r="F50" s="55">
        <f t="shared" si="19"/>
        <v>2838.5658000000003</v>
      </c>
      <c r="G50" s="58">
        <f t="shared" si="20"/>
        <v>3196.2798000000003</v>
      </c>
      <c r="H50" s="42">
        <v>4047</v>
      </c>
      <c r="I50" s="461">
        <v>4557</v>
      </c>
      <c r="J50" s="448">
        <v>6295.25</v>
      </c>
      <c r="K50" s="35">
        <v>7017.75</v>
      </c>
      <c r="L50" s="33">
        <v>3682.7212499999996</v>
      </c>
      <c r="M50" s="449">
        <v>4105.38375</v>
      </c>
      <c r="N50" s="458">
        <v>6351.4375</v>
      </c>
      <c r="O50" s="38">
        <v>7063.3125</v>
      </c>
      <c r="P50" s="42">
        <v>3715.5909374999997</v>
      </c>
      <c r="Q50" s="497">
        <v>4132.0378124999997</v>
      </c>
      <c r="R50" s="448">
        <v>6520</v>
      </c>
      <c r="S50" s="36">
        <v>7200</v>
      </c>
      <c r="T50" s="33">
        <v>3814.2</v>
      </c>
      <c r="U50" s="449">
        <v>4212</v>
      </c>
      <c r="V50" s="501">
        <f t="shared" si="15"/>
        <v>56.1875</v>
      </c>
      <c r="W50" s="482">
        <f t="shared" si="16"/>
        <v>45.5625</v>
      </c>
      <c r="X50" s="478">
        <f t="shared" si="17"/>
        <v>224.75</v>
      </c>
      <c r="Y50" s="480">
        <f t="shared" si="18"/>
        <v>182.25</v>
      </c>
    </row>
    <row r="51" spans="1:25" ht="15.75" thickBot="1" x14ac:dyDescent="0.3">
      <c r="A51" s="24">
        <v>6</v>
      </c>
      <c r="B51" s="23" t="s">
        <v>56</v>
      </c>
      <c r="C51" s="52" t="s">
        <v>15</v>
      </c>
      <c r="D51" s="55">
        <v>3527</v>
      </c>
      <c r="E51" s="58">
        <v>3650</v>
      </c>
      <c r="F51" s="55">
        <f t="shared" si="19"/>
        <v>2473.8378000000002</v>
      </c>
      <c r="G51" s="58">
        <f t="shared" si="20"/>
        <v>2560.11</v>
      </c>
      <c r="H51" s="42">
        <v>3527</v>
      </c>
      <c r="I51" s="461">
        <v>3650</v>
      </c>
      <c r="J51" s="448">
        <v>5620.25</v>
      </c>
      <c r="K51" s="35">
        <v>6062.5</v>
      </c>
      <c r="L51" s="33">
        <v>3287.8462499999996</v>
      </c>
      <c r="M51" s="449">
        <v>3546.5625</v>
      </c>
      <c r="N51" s="458">
        <v>5702.6875</v>
      </c>
      <c r="O51" s="38">
        <v>6209.375</v>
      </c>
      <c r="P51" s="42">
        <v>3336.0721874999999</v>
      </c>
      <c r="Q51" s="497">
        <v>3632.484375</v>
      </c>
      <c r="R51" s="448">
        <v>5950</v>
      </c>
      <c r="S51" s="36">
        <v>6650</v>
      </c>
      <c r="T51" s="33">
        <v>3480.75</v>
      </c>
      <c r="U51" s="449">
        <v>3890.2499999999995</v>
      </c>
      <c r="V51" s="502">
        <f t="shared" si="15"/>
        <v>82.4375</v>
      </c>
      <c r="W51" s="495">
        <f t="shared" si="16"/>
        <v>146.875</v>
      </c>
      <c r="X51" s="496">
        <f t="shared" si="17"/>
        <v>329.75</v>
      </c>
      <c r="Y51" s="492">
        <f t="shared" si="18"/>
        <v>587.5</v>
      </c>
    </row>
    <row r="52" spans="1:25" x14ac:dyDescent="0.25">
      <c r="A52" s="24"/>
      <c r="B52" s="64" t="s">
        <v>70</v>
      </c>
      <c r="C52" s="53"/>
      <c r="D52" s="794" t="s">
        <v>67</v>
      </c>
      <c r="E52" s="795"/>
      <c r="F52" s="778" t="s">
        <v>68</v>
      </c>
      <c r="G52" s="795"/>
      <c r="H52" s="777" t="e">
        <f>#REF!</f>
        <v>#REF!</v>
      </c>
      <c r="I52" s="778"/>
      <c r="J52" s="780">
        <v>950</v>
      </c>
      <c r="K52" s="777"/>
      <c r="L52" s="775">
        <v>556</v>
      </c>
      <c r="M52" s="776"/>
      <c r="N52" s="780">
        <v>950</v>
      </c>
      <c r="O52" s="777"/>
      <c r="P52" s="777">
        <v>556</v>
      </c>
      <c r="Q52" s="778"/>
      <c r="R52" s="779">
        <v>1250</v>
      </c>
      <c r="S52" s="775"/>
      <c r="T52" s="775">
        <v>732</v>
      </c>
      <c r="U52" s="776"/>
      <c r="V52" s="493"/>
      <c r="W52" s="493"/>
      <c r="X52" s="493"/>
      <c r="Y52" s="493"/>
    </row>
    <row r="53" spans="1:25" x14ac:dyDescent="0.25">
      <c r="A53" s="13"/>
      <c r="B53" s="22"/>
      <c r="C53" s="51"/>
      <c r="D53" s="61"/>
      <c r="E53" s="62"/>
      <c r="F53" s="61"/>
      <c r="G53" s="62"/>
      <c r="H53" s="798" t="s">
        <v>65</v>
      </c>
      <c r="I53" s="799"/>
      <c r="J53" s="796">
        <v>347</v>
      </c>
      <c r="K53" s="797"/>
      <c r="L53" s="775">
        <v>203</v>
      </c>
      <c r="M53" s="776"/>
      <c r="N53" s="796">
        <v>347</v>
      </c>
      <c r="O53" s="797"/>
      <c r="P53" s="777">
        <v>203</v>
      </c>
      <c r="Q53" s="778"/>
      <c r="R53" s="773">
        <v>416.66666666666669</v>
      </c>
      <c r="S53" s="774"/>
      <c r="T53" s="775">
        <v>244</v>
      </c>
      <c r="U53" s="776"/>
    </row>
    <row r="54" spans="1:25" ht="15.75" thickBot="1" x14ac:dyDescent="0.3">
      <c r="A54" s="13"/>
      <c r="B54" s="22"/>
      <c r="C54" s="51"/>
      <c r="D54" s="61"/>
      <c r="E54" s="62"/>
      <c r="F54" s="61"/>
      <c r="G54" s="62"/>
      <c r="H54" s="798" t="s">
        <v>66</v>
      </c>
      <c r="I54" s="799"/>
      <c r="J54" s="804">
        <v>0</v>
      </c>
      <c r="K54" s="805"/>
      <c r="L54" s="792">
        <v>0</v>
      </c>
      <c r="M54" s="793"/>
      <c r="N54" s="804">
        <v>1450</v>
      </c>
      <c r="O54" s="805"/>
      <c r="P54" s="806">
        <v>1305</v>
      </c>
      <c r="Q54" s="807"/>
      <c r="R54" s="784">
        <v>208.33333333333334</v>
      </c>
      <c r="S54" s="785"/>
      <c r="T54" s="792">
        <v>122</v>
      </c>
      <c r="U54" s="793"/>
    </row>
    <row r="55" spans="1:25" ht="15.75" thickBot="1" x14ac:dyDescent="0.3">
      <c r="A55" s="14"/>
      <c r="B55" s="25"/>
      <c r="C55" s="54"/>
      <c r="D55" s="802"/>
      <c r="E55" s="803"/>
      <c r="F55" s="802"/>
      <c r="G55" s="803"/>
      <c r="H55" s="46" t="s">
        <v>30</v>
      </c>
      <c r="I55" s="47">
        <v>1450</v>
      </c>
      <c r="J55" s="465" t="s">
        <v>30</v>
      </c>
      <c r="K55" s="466">
        <v>2300</v>
      </c>
      <c r="L55" s="467" t="s">
        <v>58</v>
      </c>
      <c r="M55" s="468">
        <v>950</v>
      </c>
      <c r="N55" s="465" t="s">
        <v>30</v>
      </c>
      <c r="O55" s="466">
        <v>2550</v>
      </c>
      <c r="P55" s="467" t="s">
        <v>58</v>
      </c>
      <c r="Q55" s="498">
        <v>950</v>
      </c>
      <c r="R55" s="503" t="s">
        <v>30</v>
      </c>
      <c r="S55" s="504">
        <v>2500</v>
      </c>
      <c r="T55" s="505" t="s">
        <v>58</v>
      </c>
      <c r="U55" s="506">
        <v>1250</v>
      </c>
    </row>
  </sheetData>
  <mergeCells count="155">
    <mergeCell ref="R54:S54"/>
    <mergeCell ref="T54:U54"/>
    <mergeCell ref="D55:E55"/>
    <mergeCell ref="F55:G55"/>
    <mergeCell ref="D42:G42"/>
    <mergeCell ref="D24:G24"/>
    <mergeCell ref="H54:I54"/>
    <mergeCell ref="J54:K54"/>
    <mergeCell ref="L54:M54"/>
    <mergeCell ref="N54:O54"/>
    <mergeCell ref="P54:Q54"/>
    <mergeCell ref="T52:U52"/>
    <mergeCell ref="H53:I53"/>
    <mergeCell ref="J53:K53"/>
    <mergeCell ref="L53:M53"/>
    <mergeCell ref="N53:O53"/>
    <mergeCell ref="H42:I42"/>
    <mergeCell ref="J42:M42"/>
    <mergeCell ref="N42:Q42"/>
    <mergeCell ref="R42:U42"/>
    <mergeCell ref="T43:U43"/>
    <mergeCell ref="D40:I41"/>
    <mergeCell ref="J40:M41"/>
    <mergeCell ref="N40:Q41"/>
    <mergeCell ref="A44:A45"/>
    <mergeCell ref="B44:B45"/>
    <mergeCell ref="C44:C45"/>
    <mergeCell ref="D52:E52"/>
    <mergeCell ref="F52:G52"/>
    <mergeCell ref="H52:I52"/>
    <mergeCell ref="P53:Q53"/>
    <mergeCell ref="R53:S53"/>
    <mergeCell ref="T53:U53"/>
    <mergeCell ref="J52:K52"/>
    <mergeCell ref="L52:M52"/>
    <mergeCell ref="N52:O52"/>
    <mergeCell ref="P52:Q52"/>
    <mergeCell ref="R52:S52"/>
    <mergeCell ref="D5:G5"/>
    <mergeCell ref="A43:C43"/>
    <mergeCell ref="D43:E43"/>
    <mergeCell ref="F43:G43"/>
    <mergeCell ref="H43:I43"/>
    <mergeCell ref="J43:K43"/>
    <mergeCell ref="L43:M43"/>
    <mergeCell ref="N43:O43"/>
    <mergeCell ref="P43:Q43"/>
    <mergeCell ref="A25:C25"/>
    <mergeCell ref="D25:E25"/>
    <mergeCell ref="A26:A27"/>
    <mergeCell ref="B26:B27"/>
    <mergeCell ref="C26:C27"/>
    <mergeCell ref="A6:C6"/>
    <mergeCell ref="D6:E6"/>
    <mergeCell ref="A7:A8"/>
    <mergeCell ref="B7:B8"/>
    <mergeCell ref="C7:C8"/>
    <mergeCell ref="D16:E16"/>
    <mergeCell ref="D22:I23"/>
    <mergeCell ref="H6:I6"/>
    <mergeCell ref="H25:I25"/>
    <mergeCell ref="J20:U20"/>
    <mergeCell ref="J17:K17"/>
    <mergeCell ref="N5:Q5"/>
    <mergeCell ref="N6:O6"/>
    <mergeCell ref="P6:Q6"/>
    <mergeCell ref="R5:U5"/>
    <mergeCell ref="R6:S6"/>
    <mergeCell ref="T6:U6"/>
    <mergeCell ref="R18:S18"/>
    <mergeCell ref="L17:M17"/>
    <mergeCell ref="J18:K18"/>
    <mergeCell ref="L18:M18"/>
    <mergeCell ref="R22:U23"/>
    <mergeCell ref="T17:U17"/>
    <mergeCell ref="T18:U18"/>
    <mergeCell ref="T16:U16"/>
    <mergeCell ref="P18:Q18"/>
    <mergeCell ref="N18:O18"/>
    <mergeCell ref="N17:O17"/>
    <mergeCell ref="P25:Q25"/>
    <mergeCell ref="J22:M23"/>
    <mergeCell ref="N22:Q23"/>
    <mergeCell ref="J5:M5"/>
    <mergeCell ref="P16:Q16"/>
    <mergeCell ref="R17:S17"/>
    <mergeCell ref="T25:U25"/>
    <mergeCell ref="R24:U24"/>
    <mergeCell ref="D3:I4"/>
    <mergeCell ref="J3:M4"/>
    <mergeCell ref="N3:Q4"/>
    <mergeCell ref="R3:U4"/>
    <mergeCell ref="J24:M24"/>
    <mergeCell ref="R16:S16"/>
    <mergeCell ref="R25:S25"/>
    <mergeCell ref="J6:K6"/>
    <mergeCell ref="L6:M6"/>
    <mergeCell ref="N24:Q24"/>
    <mergeCell ref="J25:K25"/>
    <mergeCell ref="L25:M25"/>
    <mergeCell ref="N25:O25"/>
    <mergeCell ref="J16:K16"/>
    <mergeCell ref="L16:M16"/>
    <mergeCell ref="N16:O16"/>
    <mergeCell ref="H5:I5"/>
    <mergeCell ref="F6:G6"/>
    <mergeCell ref="F16:G16"/>
    <mergeCell ref="H16:I16"/>
    <mergeCell ref="H24:I24"/>
    <mergeCell ref="F25:G25"/>
    <mergeCell ref="D37:E37"/>
    <mergeCell ref="F37:G37"/>
    <mergeCell ref="L36:M36"/>
    <mergeCell ref="N36:O36"/>
    <mergeCell ref="P36:Q36"/>
    <mergeCell ref="R36:S36"/>
    <mergeCell ref="P17:Q17"/>
    <mergeCell ref="H17:I17"/>
    <mergeCell ref="H18:I18"/>
    <mergeCell ref="D34:E34"/>
    <mergeCell ref="F34:G34"/>
    <mergeCell ref="N35:O35"/>
    <mergeCell ref="P35:Q35"/>
    <mergeCell ref="R35:S35"/>
    <mergeCell ref="T35:U35"/>
    <mergeCell ref="H36:I36"/>
    <mergeCell ref="R34:S34"/>
    <mergeCell ref="T34:U34"/>
    <mergeCell ref="H35:I35"/>
    <mergeCell ref="V3:Y4"/>
    <mergeCell ref="V6:W6"/>
    <mergeCell ref="X6:Y6"/>
    <mergeCell ref="V5:W5"/>
    <mergeCell ref="X5:Y5"/>
    <mergeCell ref="V22:Y23"/>
    <mergeCell ref="V24:W24"/>
    <mergeCell ref="X24:Y24"/>
    <mergeCell ref="V25:W25"/>
    <mergeCell ref="X25:Y25"/>
    <mergeCell ref="V40:Y41"/>
    <mergeCell ref="V42:W42"/>
    <mergeCell ref="X42:Y42"/>
    <mergeCell ref="V43:W43"/>
    <mergeCell ref="X43:Y43"/>
    <mergeCell ref="J35:K35"/>
    <mergeCell ref="L35:M35"/>
    <mergeCell ref="H34:I34"/>
    <mergeCell ref="J34:K34"/>
    <mergeCell ref="L34:M34"/>
    <mergeCell ref="N34:O34"/>
    <mergeCell ref="P34:Q34"/>
    <mergeCell ref="R40:U41"/>
    <mergeCell ref="J36:K36"/>
    <mergeCell ref="R43:S43"/>
    <mergeCell ref="T36:U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56"/>
  <sheetViews>
    <sheetView tabSelected="1" zoomScale="70" zoomScaleNormal="70" workbookViewId="0">
      <pane xSplit="4" topLeftCell="E1" activePane="topRight" state="frozen"/>
      <selection pane="topRight" activeCell="E11" sqref="E11"/>
    </sheetView>
  </sheetViews>
  <sheetFormatPr defaultRowHeight="15" x14ac:dyDescent="0.25"/>
  <cols>
    <col min="1" max="1" width="5.5703125" style="333" customWidth="1"/>
    <col min="2" max="2" width="19.85546875" style="333" customWidth="1"/>
    <col min="3" max="3" width="10.7109375" style="333" customWidth="1"/>
    <col min="4" max="4" width="12" style="333" customWidth="1"/>
    <col min="5" max="10" width="9.7109375" style="333" customWidth="1"/>
    <col min="11" max="11" width="10.7109375" style="333" customWidth="1"/>
    <col min="12" max="29" width="9.7109375" style="333" customWidth="1"/>
    <col min="30" max="30" width="10.5703125" style="333" customWidth="1"/>
    <col min="31" max="47" width="9.7109375" style="333" customWidth="1"/>
    <col min="48" max="506" width="8.28515625" style="333" customWidth="1"/>
    <col min="507" max="16384" width="9.140625" style="333"/>
  </cols>
  <sheetData>
    <row r="1" spans="1:56" x14ac:dyDescent="0.25">
      <c r="AD1" s="751"/>
      <c r="AE1" s="751"/>
      <c r="AF1" s="751"/>
      <c r="AG1" s="751"/>
      <c r="AH1" s="751"/>
      <c r="AI1" s="751"/>
      <c r="AJ1" s="751"/>
      <c r="AK1" s="751"/>
      <c r="AL1" s="751"/>
      <c r="AM1" s="751"/>
      <c r="AN1" s="751"/>
      <c r="AO1" s="751"/>
      <c r="AP1" s="751"/>
      <c r="AQ1" s="751"/>
      <c r="AR1" s="751"/>
      <c r="AS1" s="751"/>
      <c r="AT1" s="751"/>
      <c r="AU1" s="751"/>
    </row>
    <row r="2" spans="1:56" ht="15.75" thickBot="1" x14ac:dyDescent="0.3">
      <c r="AD2" s="751"/>
      <c r="AE2" s="751"/>
      <c r="AF2" s="751"/>
      <c r="AG2" s="751"/>
      <c r="AH2" s="751"/>
      <c r="AI2" s="751"/>
      <c r="AJ2" s="751"/>
      <c r="AK2" s="751"/>
      <c r="AL2" s="751"/>
      <c r="AM2" s="751"/>
      <c r="AN2" s="751"/>
      <c r="AO2" s="751"/>
      <c r="AP2" s="751"/>
      <c r="AQ2" s="751"/>
      <c r="AR2" s="751"/>
      <c r="AS2" s="751"/>
      <c r="AT2" s="751"/>
      <c r="AU2" s="751"/>
    </row>
    <row r="3" spans="1:56" ht="15" customHeight="1" x14ac:dyDescent="0.25">
      <c r="A3" s="926" t="s">
        <v>346</v>
      </c>
      <c r="B3" s="927"/>
      <c r="C3" s="927"/>
      <c r="D3" s="927"/>
      <c r="E3" s="920" t="s">
        <v>348</v>
      </c>
      <c r="F3" s="921"/>
      <c r="G3" s="921"/>
      <c r="H3" s="921"/>
      <c r="I3" s="921"/>
      <c r="J3" s="922"/>
      <c r="K3" s="917" t="s">
        <v>352</v>
      </c>
      <c r="L3" s="842">
        <v>2021</v>
      </c>
      <c r="M3" s="843"/>
      <c r="N3" s="843"/>
      <c r="O3" s="843"/>
      <c r="P3" s="843"/>
      <c r="Q3" s="843"/>
      <c r="R3" s="842">
        <v>2022</v>
      </c>
      <c r="S3" s="843"/>
      <c r="T3" s="843"/>
      <c r="U3" s="843"/>
      <c r="V3" s="843"/>
      <c r="W3" s="846"/>
      <c r="X3" s="882" t="s">
        <v>383</v>
      </c>
      <c r="Y3" s="883"/>
      <c r="Z3" s="883"/>
      <c r="AA3" s="883"/>
      <c r="AB3" s="883"/>
      <c r="AC3" s="884"/>
      <c r="AD3" s="852" t="s">
        <v>343</v>
      </c>
      <c r="AE3" s="853"/>
      <c r="AF3" s="853"/>
      <c r="AG3" s="853"/>
      <c r="AH3" s="853"/>
      <c r="AI3" s="854"/>
      <c r="AJ3" s="852" t="s">
        <v>344</v>
      </c>
      <c r="AK3" s="853"/>
      <c r="AL3" s="853"/>
      <c r="AM3" s="853"/>
      <c r="AN3" s="853"/>
      <c r="AO3" s="854"/>
      <c r="AP3" s="882" t="s">
        <v>350</v>
      </c>
      <c r="AQ3" s="883"/>
      <c r="AR3" s="883"/>
      <c r="AS3" s="883"/>
      <c r="AT3" s="883"/>
      <c r="AU3" s="884"/>
    </row>
    <row r="4" spans="1:56" ht="22.5" customHeight="1" thickBot="1" x14ac:dyDescent="0.3">
      <c r="A4" s="928"/>
      <c r="B4" s="929"/>
      <c r="C4" s="929"/>
      <c r="D4" s="929"/>
      <c r="E4" s="923"/>
      <c r="F4" s="924"/>
      <c r="G4" s="924"/>
      <c r="H4" s="924"/>
      <c r="I4" s="924"/>
      <c r="J4" s="925"/>
      <c r="K4" s="918"/>
      <c r="L4" s="844"/>
      <c r="M4" s="845"/>
      <c r="N4" s="845"/>
      <c r="O4" s="845"/>
      <c r="P4" s="845"/>
      <c r="Q4" s="845"/>
      <c r="R4" s="844"/>
      <c r="S4" s="845"/>
      <c r="T4" s="845"/>
      <c r="U4" s="845"/>
      <c r="V4" s="845"/>
      <c r="W4" s="847"/>
      <c r="X4" s="885"/>
      <c r="Y4" s="886"/>
      <c r="Z4" s="886"/>
      <c r="AA4" s="886"/>
      <c r="AB4" s="886"/>
      <c r="AC4" s="887"/>
      <c r="AD4" s="911"/>
      <c r="AE4" s="912"/>
      <c r="AF4" s="912"/>
      <c r="AG4" s="912"/>
      <c r="AH4" s="912"/>
      <c r="AI4" s="913"/>
      <c r="AJ4" s="855"/>
      <c r="AK4" s="856"/>
      <c r="AL4" s="856"/>
      <c r="AM4" s="856"/>
      <c r="AN4" s="856"/>
      <c r="AO4" s="857"/>
      <c r="AP4" s="885"/>
      <c r="AQ4" s="886"/>
      <c r="AR4" s="886"/>
      <c r="AS4" s="886"/>
      <c r="AT4" s="886"/>
      <c r="AU4" s="887"/>
    </row>
    <row r="5" spans="1:56" ht="15.75" customHeight="1" thickBot="1" x14ac:dyDescent="0.3">
      <c r="A5" s="930"/>
      <c r="B5" s="931"/>
      <c r="C5" s="931"/>
      <c r="D5" s="931"/>
      <c r="E5" s="334" t="s">
        <v>30</v>
      </c>
      <c r="F5" s="335">
        <v>1900</v>
      </c>
      <c r="G5" s="858" t="s">
        <v>34</v>
      </c>
      <c r="H5" s="859"/>
      <c r="I5" s="860"/>
      <c r="J5" s="336">
        <f>F5/2</f>
        <v>950</v>
      </c>
      <c r="K5" s="918"/>
      <c r="L5" s="334" t="s">
        <v>30</v>
      </c>
      <c r="M5" s="335">
        <v>2300</v>
      </c>
      <c r="N5" s="858" t="s">
        <v>353</v>
      </c>
      <c r="O5" s="859"/>
      <c r="P5" s="860"/>
      <c r="Q5" s="337">
        <v>950</v>
      </c>
      <c r="R5" s="326">
        <v>2300</v>
      </c>
      <c r="S5" s="756" t="s">
        <v>347</v>
      </c>
      <c r="T5" s="861" t="s">
        <v>354</v>
      </c>
      <c r="U5" s="862"/>
      <c r="V5" s="863"/>
      <c r="W5" s="326">
        <v>950</v>
      </c>
      <c r="X5" s="885"/>
      <c r="Y5" s="886"/>
      <c r="Z5" s="886"/>
      <c r="AA5" s="886"/>
      <c r="AB5" s="886"/>
      <c r="AC5" s="887"/>
      <c r="AD5" s="747" t="s">
        <v>30</v>
      </c>
      <c r="AE5" s="748">
        <v>2500</v>
      </c>
      <c r="AF5" s="749"/>
      <c r="AG5" s="749"/>
      <c r="AH5" s="749"/>
      <c r="AI5" s="749"/>
      <c r="AJ5" s="906" t="s">
        <v>31</v>
      </c>
      <c r="AK5" s="906"/>
      <c r="AL5" s="906"/>
      <c r="AM5" s="906"/>
      <c r="AN5" s="906"/>
      <c r="AO5" s="907"/>
      <c r="AP5" s="885"/>
      <c r="AQ5" s="886"/>
      <c r="AR5" s="886"/>
      <c r="AS5" s="886"/>
      <c r="AT5" s="886"/>
      <c r="AU5" s="887"/>
    </row>
    <row r="6" spans="1:56" ht="16.5" customHeight="1" thickBot="1" x14ac:dyDescent="0.3">
      <c r="A6" s="338"/>
      <c r="B6" s="339"/>
      <c r="C6" s="339"/>
      <c r="D6" s="754"/>
      <c r="E6" s="914" t="s">
        <v>341</v>
      </c>
      <c r="F6" s="915"/>
      <c r="G6" s="915"/>
      <c r="H6" s="915"/>
      <c r="I6" s="915"/>
      <c r="J6" s="916"/>
      <c r="K6" s="919"/>
      <c r="L6" s="914" t="s">
        <v>33</v>
      </c>
      <c r="M6" s="915"/>
      <c r="N6" s="915"/>
      <c r="O6" s="915"/>
      <c r="P6" s="915"/>
      <c r="Q6" s="916"/>
      <c r="R6" s="839" t="s">
        <v>32</v>
      </c>
      <c r="S6" s="840"/>
      <c r="T6" s="840"/>
      <c r="U6" s="840"/>
      <c r="V6" s="840"/>
      <c r="W6" s="841"/>
      <c r="X6" s="885"/>
      <c r="Y6" s="886"/>
      <c r="Z6" s="886"/>
      <c r="AA6" s="886"/>
      <c r="AB6" s="886"/>
      <c r="AC6" s="887"/>
      <c r="AD6" s="903" t="s">
        <v>32</v>
      </c>
      <c r="AE6" s="904"/>
      <c r="AF6" s="904"/>
      <c r="AG6" s="904"/>
      <c r="AH6" s="904"/>
      <c r="AI6" s="905"/>
      <c r="AJ6" s="908" t="s">
        <v>32</v>
      </c>
      <c r="AK6" s="909"/>
      <c r="AL6" s="909"/>
      <c r="AM6" s="909"/>
      <c r="AN6" s="909"/>
      <c r="AO6" s="910"/>
      <c r="AP6" s="885"/>
      <c r="AQ6" s="886"/>
      <c r="AR6" s="886"/>
      <c r="AS6" s="886"/>
      <c r="AT6" s="886"/>
      <c r="AU6" s="887"/>
    </row>
    <row r="7" spans="1:56" ht="50.25" customHeight="1" thickBot="1" x14ac:dyDescent="0.3">
      <c r="A7" s="340" t="s">
        <v>10</v>
      </c>
      <c r="B7" s="341" t="s">
        <v>11</v>
      </c>
      <c r="C7" s="938" t="s">
        <v>12</v>
      </c>
      <c r="D7" s="755"/>
      <c r="E7" s="943" t="s">
        <v>342</v>
      </c>
      <c r="F7" s="944"/>
      <c r="G7" s="944"/>
      <c r="H7" s="944"/>
      <c r="I7" s="944"/>
      <c r="J7" s="945"/>
      <c r="K7" s="342" t="s">
        <v>351</v>
      </c>
      <c r="L7" s="897" t="s">
        <v>355</v>
      </c>
      <c r="M7" s="898"/>
      <c r="N7" s="898"/>
      <c r="O7" s="898"/>
      <c r="P7" s="898"/>
      <c r="Q7" s="899"/>
      <c r="R7" s="900" t="s">
        <v>393</v>
      </c>
      <c r="S7" s="901"/>
      <c r="T7" s="901"/>
      <c r="U7" s="901"/>
      <c r="V7" s="901"/>
      <c r="W7" s="902"/>
      <c r="X7" s="888"/>
      <c r="Y7" s="889"/>
      <c r="Z7" s="889"/>
      <c r="AA7" s="889"/>
      <c r="AB7" s="889"/>
      <c r="AC7" s="890"/>
      <c r="AD7" s="891" t="s">
        <v>343</v>
      </c>
      <c r="AE7" s="892"/>
      <c r="AF7" s="892"/>
      <c r="AG7" s="892"/>
      <c r="AH7" s="892"/>
      <c r="AI7" s="893"/>
      <c r="AJ7" s="894" t="s">
        <v>349</v>
      </c>
      <c r="AK7" s="895"/>
      <c r="AL7" s="895"/>
      <c r="AM7" s="895"/>
      <c r="AN7" s="895"/>
      <c r="AO7" s="896"/>
      <c r="AP7" s="888"/>
      <c r="AQ7" s="889"/>
      <c r="AR7" s="889"/>
      <c r="AS7" s="889"/>
      <c r="AT7" s="889"/>
      <c r="AU7" s="890"/>
    </row>
    <row r="8" spans="1:56" ht="19.5" customHeight="1" x14ac:dyDescent="0.25">
      <c r="A8" s="343"/>
      <c r="B8" s="344"/>
      <c r="C8" s="939"/>
      <c r="D8" s="941" t="s">
        <v>345</v>
      </c>
      <c r="E8" s="345" t="s">
        <v>27</v>
      </c>
      <c r="F8" s="346" t="s">
        <v>0</v>
      </c>
      <c r="G8" s="346" t="s">
        <v>1</v>
      </c>
      <c r="H8" s="346" t="s">
        <v>2</v>
      </c>
      <c r="I8" s="346" t="s">
        <v>3</v>
      </c>
      <c r="J8" s="347" t="s">
        <v>28</v>
      </c>
      <c r="K8" s="348"/>
      <c r="L8" s="345" t="s">
        <v>27</v>
      </c>
      <c r="M8" s="346" t="s">
        <v>0</v>
      </c>
      <c r="N8" s="346" t="s">
        <v>1</v>
      </c>
      <c r="O8" s="346" t="s">
        <v>2</v>
      </c>
      <c r="P8" s="346" t="s">
        <v>3</v>
      </c>
      <c r="Q8" s="347" t="s">
        <v>28</v>
      </c>
      <c r="R8" s="349" t="s">
        <v>27</v>
      </c>
      <c r="S8" s="350" t="s">
        <v>0</v>
      </c>
      <c r="T8" s="350" t="s">
        <v>1</v>
      </c>
      <c r="U8" s="350" t="s">
        <v>2</v>
      </c>
      <c r="V8" s="350" t="s">
        <v>3</v>
      </c>
      <c r="W8" s="428" t="s">
        <v>28</v>
      </c>
      <c r="X8" s="349" t="s">
        <v>27</v>
      </c>
      <c r="Y8" s="350" t="s">
        <v>0</v>
      </c>
      <c r="Z8" s="350" t="s">
        <v>1</v>
      </c>
      <c r="AA8" s="350" t="s">
        <v>2</v>
      </c>
      <c r="AB8" s="350" t="s">
        <v>3</v>
      </c>
      <c r="AC8" s="351" t="s">
        <v>28</v>
      </c>
      <c r="AD8" s="349" t="s">
        <v>27</v>
      </c>
      <c r="AE8" s="350" t="s">
        <v>0</v>
      </c>
      <c r="AF8" s="350" t="s">
        <v>1</v>
      </c>
      <c r="AG8" s="350" t="s">
        <v>2</v>
      </c>
      <c r="AH8" s="350" t="s">
        <v>3</v>
      </c>
      <c r="AI8" s="351" t="s">
        <v>28</v>
      </c>
      <c r="AJ8" s="345" t="s">
        <v>27</v>
      </c>
      <c r="AK8" s="346" t="s">
        <v>0</v>
      </c>
      <c r="AL8" s="346" t="s">
        <v>1</v>
      </c>
      <c r="AM8" s="346" t="s">
        <v>2</v>
      </c>
      <c r="AN8" s="346" t="s">
        <v>3</v>
      </c>
      <c r="AO8" s="347" t="s">
        <v>28</v>
      </c>
      <c r="AP8" s="349" t="s">
        <v>27</v>
      </c>
      <c r="AQ8" s="350" t="s">
        <v>0</v>
      </c>
      <c r="AR8" s="350" t="s">
        <v>1</v>
      </c>
      <c r="AS8" s="350" t="s">
        <v>2</v>
      </c>
      <c r="AT8" s="350" t="s">
        <v>3</v>
      </c>
      <c r="AU8" s="351" t="s">
        <v>28</v>
      </c>
      <c r="AV8" s="352"/>
      <c r="AW8" s="352"/>
      <c r="AX8" s="352"/>
      <c r="AY8" s="352"/>
      <c r="AZ8" s="352"/>
      <c r="BA8" s="352"/>
      <c r="BB8" s="352"/>
      <c r="BC8" s="352"/>
      <c r="BD8" s="352"/>
    </row>
    <row r="9" spans="1:56" ht="17.25" customHeight="1" x14ac:dyDescent="0.25">
      <c r="A9" s="343"/>
      <c r="B9" s="344"/>
      <c r="C9" s="939"/>
      <c r="D9" s="942"/>
      <c r="E9" s="353" t="s">
        <v>29</v>
      </c>
      <c r="F9" s="354">
        <v>7.4999999999999997E-2</v>
      </c>
      <c r="G9" s="355">
        <v>0.05</v>
      </c>
      <c r="H9" s="355">
        <v>0.05</v>
      </c>
      <c r="I9" s="354">
        <v>2.5000000000000001E-2</v>
      </c>
      <c r="J9" s="356">
        <v>2.5000000000000001E-2</v>
      </c>
      <c r="K9" s="357"/>
      <c r="L9" s="353" t="s">
        <v>29</v>
      </c>
      <c r="M9" s="354">
        <v>7.4999999999999997E-2</v>
      </c>
      <c r="N9" s="355">
        <v>0.05</v>
      </c>
      <c r="O9" s="355">
        <v>0.05</v>
      </c>
      <c r="P9" s="354">
        <v>2.5000000000000001E-2</v>
      </c>
      <c r="Q9" s="356">
        <v>2.5000000000000001E-2</v>
      </c>
      <c r="R9" s="353" t="s">
        <v>29</v>
      </c>
      <c r="S9" s="354">
        <v>7.4999999999999997E-2</v>
      </c>
      <c r="T9" s="355">
        <v>0.05</v>
      </c>
      <c r="U9" s="355">
        <v>0.05</v>
      </c>
      <c r="V9" s="354">
        <v>2.5000000000000001E-2</v>
      </c>
      <c r="W9" s="429">
        <v>2.5000000000000001E-2</v>
      </c>
      <c r="X9" s="353" t="s">
        <v>29</v>
      </c>
      <c r="Y9" s="354">
        <v>7.4999999999999997E-2</v>
      </c>
      <c r="Z9" s="355">
        <v>0.05</v>
      </c>
      <c r="AA9" s="355">
        <v>0.05</v>
      </c>
      <c r="AB9" s="354">
        <v>2.5000000000000001E-2</v>
      </c>
      <c r="AC9" s="356">
        <v>2.5000000000000001E-2</v>
      </c>
      <c r="AD9" s="353" t="s">
        <v>29</v>
      </c>
      <c r="AE9" s="354">
        <v>7.4999999999999997E-2</v>
      </c>
      <c r="AF9" s="355">
        <v>0.05</v>
      </c>
      <c r="AG9" s="355">
        <v>0.05</v>
      </c>
      <c r="AH9" s="354">
        <v>2.5000000000000001E-2</v>
      </c>
      <c r="AI9" s="356">
        <v>2.5000000000000001E-2</v>
      </c>
      <c r="AJ9" s="353" t="s">
        <v>29</v>
      </c>
      <c r="AK9" s="354">
        <v>7.4999999999999997E-2</v>
      </c>
      <c r="AL9" s="355">
        <v>0.05</v>
      </c>
      <c r="AM9" s="355">
        <v>0.05</v>
      </c>
      <c r="AN9" s="354">
        <v>2.5000000000000001E-2</v>
      </c>
      <c r="AO9" s="356">
        <v>2.5000000000000001E-2</v>
      </c>
      <c r="AP9" s="353" t="s">
        <v>29</v>
      </c>
      <c r="AQ9" s="354">
        <v>7.4999999999999997E-2</v>
      </c>
      <c r="AR9" s="355">
        <v>0.05</v>
      </c>
      <c r="AS9" s="355">
        <v>0.05</v>
      </c>
      <c r="AT9" s="354">
        <v>2.5000000000000001E-2</v>
      </c>
      <c r="AU9" s="356">
        <v>2.5000000000000001E-2</v>
      </c>
    </row>
    <row r="10" spans="1:56" ht="30.75" customHeight="1" thickBot="1" x14ac:dyDescent="0.3">
      <c r="A10" s="358"/>
      <c r="B10" s="344"/>
      <c r="C10" s="940"/>
      <c r="D10" s="755" t="s">
        <v>13</v>
      </c>
      <c r="E10" s="359" t="s">
        <v>4</v>
      </c>
      <c r="F10" s="360" t="s">
        <v>5</v>
      </c>
      <c r="G10" s="360" t="s">
        <v>6</v>
      </c>
      <c r="H10" s="360" t="s">
        <v>7</v>
      </c>
      <c r="I10" s="360" t="s">
        <v>8</v>
      </c>
      <c r="J10" s="361" t="s">
        <v>9</v>
      </c>
      <c r="K10" s="362"/>
      <c r="L10" s="359" t="s">
        <v>4</v>
      </c>
      <c r="M10" s="360" t="s">
        <v>5</v>
      </c>
      <c r="N10" s="360" t="s">
        <v>6</v>
      </c>
      <c r="O10" s="360" t="s">
        <v>7</v>
      </c>
      <c r="P10" s="360" t="s">
        <v>8</v>
      </c>
      <c r="Q10" s="361" t="s">
        <v>9</v>
      </c>
      <c r="R10" s="359" t="s">
        <v>4</v>
      </c>
      <c r="S10" s="360" t="s">
        <v>5</v>
      </c>
      <c r="T10" s="360" t="s">
        <v>6</v>
      </c>
      <c r="U10" s="360" t="s">
        <v>7</v>
      </c>
      <c r="V10" s="360" t="s">
        <v>8</v>
      </c>
      <c r="W10" s="430" t="s">
        <v>9</v>
      </c>
      <c r="X10" s="359" t="s">
        <v>4</v>
      </c>
      <c r="Y10" s="360" t="s">
        <v>5</v>
      </c>
      <c r="Z10" s="360" t="s">
        <v>6</v>
      </c>
      <c r="AA10" s="360" t="s">
        <v>7</v>
      </c>
      <c r="AB10" s="360" t="s">
        <v>8</v>
      </c>
      <c r="AC10" s="361" t="s">
        <v>9</v>
      </c>
      <c r="AD10" s="363" t="s">
        <v>4</v>
      </c>
      <c r="AE10" s="364" t="s">
        <v>5</v>
      </c>
      <c r="AF10" s="364" t="s">
        <v>6</v>
      </c>
      <c r="AG10" s="364" t="s">
        <v>7</v>
      </c>
      <c r="AH10" s="364" t="s">
        <v>8</v>
      </c>
      <c r="AI10" s="365" t="s">
        <v>9</v>
      </c>
      <c r="AJ10" s="359" t="s">
        <v>4</v>
      </c>
      <c r="AK10" s="360" t="s">
        <v>5</v>
      </c>
      <c r="AL10" s="360" t="s">
        <v>6</v>
      </c>
      <c r="AM10" s="360" t="s">
        <v>7</v>
      </c>
      <c r="AN10" s="360" t="s">
        <v>8</v>
      </c>
      <c r="AO10" s="361" t="s">
        <v>9</v>
      </c>
      <c r="AP10" s="363" t="s">
        <v>4</v>
      </c>
      <c r="AQ10" s="364" t="s">
        <v>5</v>
      </c>
      <c r="AR10" s="364" t="s">
        <v>6</v>
      </c>
      <c r="AS10" s="364" t="s">
        <v>7</v>
      </c>
      <c r="AT10" s="364" t="s">
        <v>8</v>
      </c>
      <c r="AU10" s="365" t="s">
        <v>9</v>
      </c>
    </row>
    <row r="11" spans="1:56" ht="15" customHeight="1" x14ac:dyDescent="0.25">
      <c r="A11" s="932">
        <v>1</v>
      </c>
      <c r="B11" s="935" t="s">
        <v>14</v>
      </c>
      <c r="C11" s="416" t="s">
        <v>15</v>
      </c>
      <c r="D11" s="328" t="s">
        <v>16</v>
      </c>
      <c r="E11" s="366"/>
      <c r="F11" s="367"/>
      <c r="G11" s="367"/>
      <c r="H11" s="367"/>
      <c r="I11" s="367"/>
      <c r="J11" s="368">
        <v>1111</v>
      </c>
      <c r="K11" s="369">
        <v>950</v>
      </c>
      <c r="L11" s="728"/>
      <c r="M11" s="421"/>
      <c r="N11" s="421"/>
      <c r="O11" s="421"/>
      <c r="P11" s="421"/>
      <c r="Q11" s="422">
        <v>12327</v>
      </c>
      <c r="R11" s="732"/>
      <c r="S11" s="733"/>
      <c r="T11" s="733"/>
      <c r="U11" s="733"/>
      <c r="V11" s="733"/>
      <c r="W11" s="734">
        <v>12633</v>
      </c>
      <c r="X11" s="374"/>
      <c r="Y11" s="375"/>
      <c r="Z11" s="375"/>
      <c r="AA11" s="375"/>
      <c r="AB11" s="375"/>
      <c r="AC11" s="401">
        <v>306</v>
      </c>
      <c r="AD11" s="439">
        <v>10880</v>
      </c>
      <c r="AE11" s="370"/>
      <c r="AF11" s="370"/>
      <c r="AG11" s="370"/>
      <c r="AH11" s="370"/>
      <c r="AI11" s="371">
        <v>13550</v>
      </c>
      <c r="AJ11" s="434">
        <v>4.3499999999999996</v>
      </c>
      <c r="AK11" s="372"/>
      <c r="AL11" s="372"/>
      <c r="AM11" s="372"/>
      <c r="AN11" s="372"/>
      <c r="AO11" s="373">
        <v>5.416566134765624</v>
      </c>
      <c r="AP11" s="374"/>
      <c r="AQ11" s="375"/>
      <c r="AR11" s="375"/>
      <c r="AS11" s="375"/>
      <c r="AT11" s="375"/>
      <c r="AU11" s="431">
        <v>1223</v>
      </c>
    </row>
    <row r="12" spans="1:56" ht="15" customHeight="1" x14ac:dyDescent="0.25">
      <c r="A12" s="933"/>
      <c r="B12" s="936"/>
      <c r="C12" s="329" t="s">
        <v>15</v>
      </c>
      <c r="D12" s="330" t="s">
        <v>17</v>
      </c>
      <c r="E12" s="376"/>
      <c r="F12" s="377"/>
      <c r="G12" s="377"/>
      <c r="H12" s="377"/>
      <c r="I12" s="377"/>
      <c r="J12" s="378">
        <v>1039</v>
      </c>
      <c r="K12" s="379">
        <v>950</v>
      </c>
      <c r="L12" s="729"/>
      <c r="M12" s="423"/>
      <c r="N12" s="423"/>
      <c r="O12" s="423"/>
      <c r="P12" s="423"/>
      <c r="Q12" s="424">
        <v>11967</v>
      </c>
      <c r="R12" s="735"/>
      <c r="S12" s="736"/>
      <c r="T12" s="736"/>
      <c r="U12" s="736"/>
      <c r="V12" s="736"/>
      <c r="W12" s="737">
        <v>12363</v>
      </c>
      <c r="X12" s="385"/>
      <c r="Y12" s="386"/>
      <c r="Z12" s="386"/>
      <c r="AA12" s="386"/>
      <c r="AB12" s="386"/>
      <c r="AC12" s="387">
        <v>396</v>
      </c>
      <c r="AD12" s="440">
        <v>10880</v>
      </c>
      <c r="AE12" s="381"/>
      <c r="AF12" s="381"/>
      <c r="AG12" s="381"/>
      <c r="AH12" s="381"/>
      <c r="AI12" s="382">
        <v>13550</v>
      </c>
      <c r="AJ12" s="435">
        <v>4.3499999999999996</v>
      </c>
      <c r="AK12" s="383"/>
      <c r="AL12" s="383"/>
      <c r="AM12" s="383"/>
      <c r="AN12" s="383"/>
      <c r="AO12" s="384">
        <v>5.416566134765624</v>
      </c>
      <c r="AP12" s="385"/>
      <c r="AQ12" s="386"/>
      <c r="AR12" s="386"/>
      <c r="AS12" s="386"/>
      <c r="AT12" s="386"/>
      <c r="AU12" s="387">
        <v>1583</v>
      </c>
    </row>
    <row r="13" spans="1:56" ht="15" customHeight="1" x14ac:dyDescent="0.25">
      <c r="A13" s="933"/>
      <c r="B13" s="936"/>
      <c r="C13" s="329" t="s">
        <v>15</v>
      </c>
      <c r="D13" s="330" t="s">
        <v>18</v>
      </c>
      <c r="E13" s="376"/>
      <c r="F13" s="377"/>
      <c r="G13" s="377"/>
      <c r="H13" s="377"/>
      <c r="I13" s="377"/>
      <c r="J13" s="378">
        <v>971</v>
      </c>
      <c r="K13" s="379">
        <v>950</v>
      </c>
      <c r="L13" s="729"/>
      <c r="M13" s="423"/>
      <c r="N13" s="423"/>
      <c r="O13" s="423"/>
      <c r="P13" s="423"/>
      <c r="Q13" s="424">
        <v>11628</v>
      </c>
      <c r="R13" s="735"/>
      <c r="S13" s="736"/>
      <c r="T13" s="736"/>
      <c r="U13" s="736"/>
      <c r="V13" s="736"/>
      <c r="W13" s="737">
        <v>12109</v>
      </c>
      <c r="X13" s="385"/>
      <c r="Y13" s="386"/>
      <c r="Z13" s="386"/>
      <c r="AA13" s="386"/>
      <c r="AB13" s="386"/>
      <c r="AC13" s="387">
        <v>481</v>
      </c>
      <c r="AD13" s="440">
        <v>10880</v>
      </c>
      <c r="AE13" s="381"/>
      <c r="AF13" s="381"/>
      <c r="AG13" s="381"/>
      <c r="AH13" s="381"/>
      <c r="AI13" s="382">
        <v>13550</v>
      </c>
      <c r="AJ13" s="435">
        <v>4.3499999999999996</v>
      </c>
      <c r="AK13" s="383"/>
      <c r="AL13" s="383"/>
      <c r="AM13" s="383"/>
      <c r="AN13" s="383"/>
      <c r="AO13" s="384">
        <v>5.416566134765624</v>
      </c>
      <c r="AP13" s="385"/>
      <c r="AQ13" s="386"/>
      <c r="AR13" s="386"/>
      <c r="AS13" s="386"/>
      <c r="AT13" s="386"/>
      <c r="AU13" s="387">
        <v>1922</v>
      </c>
    </row>
    <row r="14" spans="1:56" ht="15" customHeight="1" x14ac:dyDescent="0.25">
      <c r="A14" s="933"/>
      <c r="B14" s="936"/>
      <c r="C14" s="329" t="s">
        <v>15</v>
      </c>
      <c r="D14" s="330" t="s">
        <v>19</v>
      </c>
      <c r="E14" s="376"/>
      <c r="F14" s="377"/>
      <c r="G14" s="377"/>
      <c r="H14" s="377"/>
      <c r="I14" s="377"/>
      <c r="J14" s="378">
        <v>908</v>
      </c>
      <c r="K14" s="379">
        <v>950</v>
      </c>
      <c r="L14" s="729"/>
      <c r="M14" s="423"/>
      <c r="N14" s="423"/>
      <c r="O14" s="423"/>
      <c r="P14" s="423"/>
      <c r="Q14" s="424">
        <v>11313</v>
      </c>
      <c r="R14" s="735"/>
      <c r="S14" s="736"/>
      <c r="T14" s="736"/>
      <c r="U14" s="736"/>
      <c r="V14" s="736"/>
      <c r="W14" s="737">
        <v>11873</v>
      </c>
      <c r="X14" s="385"/>
      <c r="Y14" s="386"/>
      <c r="Z14" s="386"/>
      <c r="AA14" s="386"/>
      <c r="AB14" s="386"/>
      <c r="AC14" s="387">
        <v>560</v>
      </c>
      <c r="AD14" s="440">
        <v>10880</v>
      </c>
      <c r="AE14" s="381"/>
      <c r="AF14" s="381"/>
      <c r="AG14" s="381"/>
      <c r="AH14" s="381"/>
      <c r="AI14" s="382">
        <v>13550</v>
      </c>
      <c r="AJ14" s="435">
        <v>4.3499999999999996</v>
      </c>
      <c r="AK14" s="383"/>
      <c r="AL14" s="383"/>
      <c r="AM14" s="383"/>
      <c r="AN14" s="383"/>
      <c r="AO14" s="384">
        <v>5.416566134765624</v>
      </c>
      <c r="AP14" s="385"/>
      <c r="AQ14" s="386"/>
      <c r="AR14" s="386"/>
      <c r="AS14" s="386"/>
      <c r="AT14" s="386"/>
      <c r="AU14" s="387">
        <v>2237</v>
      </c>
    </row>
    <row r="15" spans="1:56" ht="15" customHeight="1" x14ac:dyDescent="0.25">
      <c r="A15" s="933"/>
      <c r="B15" s="936"/>
      <c r="C15" s="329" t="s">
        <v>15</v>
      </c>
      <c r="D15" s="330" t="s">
        <v>20</v>
      </c>
      <c r="E15" s="376"/>
      <c r="F15" s="377"/>
      <c r="G15" s="377"/>
      <c r="H15" s="377"/>
      <c r="I15" s="377"/>
      <c r="J15" s="378">
        <v>860</v>
      </c>
      <c r="K15" s="379">
        <v>950</v>
      </c>
      <c r="L15" s="729"/>
      <c r="M15" s="423"/>
      <c r="N15" s="423"/>
      <c r="O15" s="423"/>
      <c r="P15" s="423"/>
      <c r="Q15" s="424">
        <v>9982</v>
      </c>
      <c r="R15" s="735"/>
      <c r="S15" s="736"/>
      <c r="T15" s="736"/>
      <c r="U15" s="736"/>
      <c r="V15" s="736"/>
      <c r="W15" s="737">
        <v>10328</v>
      </c>
      <c r="X15" s="385"/>
      <c r="Y15" s="386"/>
      <c r="Z15" s="386"/>
      <c r="AA15" s="386"/>
      <c r="AB15" s="386"/>
      <c r="AC15" s="387">
        <v>346</v>
      </c>
      <c r="AD15" s="380">
        <v>9125</v>
      </c>
      <c r="AE15" s="381"/>
      <c r="AF15" s="381"/>
      <c r="AG15" s="381"/>
      <c r="AH15" s="381"/>
      <c r="AI15" s="382">
        <v>11366</v>
      </c>
      <c r="AJ15" s="413">
        <v>3.65</v>
      </c>
      <c r="AK15" s="383"/>
      <c r="AL15" s="383"/>
      <c r="AM15" s="383"/>
      <c r="AN15" s="383"/>
      <c r="AO15" s="384">
        <v>4.5449348027343746</v>
      </c>
      <c r="AP15" s="385"/>
      <c r="AQ15" s="386"/>
      <c r="AR15" s="386"/>
      <c r="AS15" s="386"/>
      <c r="AT15" s="386"/>
      <c r="AU15" s="387">
        <v>1384</v>
      </c>
    </row>
    <row r="16" spans="1:56" ht="15" customHeight="1" x14ac:dyDescent="0.25">
      <c r="A16" s="933"/>
      <c r="B16" s="936"/>
      <c r="C16" s="329" t="s">
        <v>15</v>
      </c>
      <c r="D16" s="330" t="s">
        <v>3</v>
      </c>
      <c r="E16" s="376"/>
      <c r="F16" s="377"/>
      <c r="G16" s="377"/>
      <c r="H16" s="377"/>
      <c r="I16" s="377">
        <v>795</v>
      </c>
      <c r="J16" s="378">
        <v>813</v>
      </c>
      <c r="K16" s="379">
        <v>950</v>
      </c>
      <c r="L16" s="729"/>
      <c r="M16" s="423"/>
      <c r="N16" s="423"/>
      <c r="O16" s="423"/>
      <c r="P16" s="423">
        <v>8379</v>
      </c>
      <c r="Q16" s="424">
        <v>8581</v>
      </c>
      <c r="R16" s="735"/>
      <c r="S16" s="736"/>
      <c r="T16" s="736"/>
      <c r="U16" s="736"/>
      <c r="V16" s="736">
        <v>8487</v>
      </c>
      <c r="W16" s="737">
        <v>8694</v>
      </c>
      <c r="X16" s="385"/>
      <c r="Y16" s="386"/>
      <c r="Z16" s="386"/>
      <c r="AA16" s="386"/>
      <c r="AB16" s="388">
        <v>108</v>
      </c>
      <c r="AC16" s="387">
        <v>113</v>
      </c>
      <c r="AD16" s="380">
        <v>7250</v>
      </c>
      <c r="AE16" s="381"/>
      <c r="AF16" s="381"/>
      <c r="AG16" s="381"/>
      <c r="AH16" s="381">
        <v>8809</v>
      </c>
      <c r="AI16" s="382">
        <v>9030</v>
      </c>
      <c r="AJ16" s="413">
        <v>2.9</v>
      </c>
      <c r="AK16" s="383"/>
      <c r="AL16" s="383"/>
      <c r="AM16" s="383"/>
      <c r="AN16" s="383">
        <v>3.5229698437499994</v>
      </c>
      <c r="AO16" s="384">
        <v>3.6110440898437495</v>
      </c>
      <c r="AP16" s="385"/>
      <c r="AQ16" s="386"/>
      <c r="AR16" s="386"/>
      <c r="AS16" s="386"/>
      <c r="AT16" s="388">
        <v>430</v>
      </c>
      <c r="AU16" s="387">
        <v>449</v>
      </c>
    </row>
    <row r="17" spans="1:47" ht="15" customHeight="1" x14ac:dyDescent="0.25">
      <c r="A17" s="933"/>
      <c r="B17" s="936"/>
      <c r="C17" s="329" t="s">
        <v>15</v>
      </c>
      <c r="D17" s="330" t="s">
        <v>2</v>
      </c>
      <c r="E17" s="376"/>
      <c r="F17" s="377"/>
      <c r="G17" s="377"/>
      <c r="H17" s="377">
        <v>706</v>
      </c>
      <c r="I17" s="377">
        <v>723</v>
      </c>
      <c r="J17" s="378">
        <v>742</v>
      </c>
      <c r="K17" s="379">
        <v>950</v>
      </c>
      <c r="L17" s="729"/>
      <c r="M17" s="423"/>
      <c r="N17" s="423"/>
      <c r="O17" s="423">
        <v>7053</v>
      </c>
      <c r="P17" s="423">
        <v>7230</v>
      </c>
      <c r="Q17" s="424">
        <v>7411</v>
      </c>
      <c r="R17" s="735"/>
      <c r="S17" s="736"/>
      <c r="T17" s="736"/>
      <c r="U17" s="736">
        <v>7053</v>
      </c>
      <c r="V17" s="736">
        <v>7230</v>
      </c>
      <c r="W17" s="737">
        <v>7411</v>
      </c>
      <c r="X17" s="385"/>
      <c r="Y17" s="386"/>
      <c r="Z17" s="386"/>
      <c r="AA17" s="388">
        <v>0</v>
      </c>
      <c r="AB17" s="388">
        <v>0</v>
      </c>
      <c r="AC17" s="387">
        <v>0</v>
      </c>
      <c r="AD17" s="380">
        <v>5950</v>
      </c>
      <c r="AE17" s="381"/>
      <c r="AF17" s="381"/>
      <c r="AG17" s="381">
        <v>7053</v>
      </c>
      <c r="AH17" s="381">
        <v>7230</v>
      </c>
      <c r="AI17" s="382">
        <v>7411</v>
      </c>
      <c r="AJ17" s="413">
        <v>2.38</v>
      </c>
      <c r="AK17" s="383"/>
      <c r="AL17" s="383"/>
      <c r="AM17" s="383">
        <v>2.82074625</v>
      </c>
      <c r="AN17" s="383">
        <v>2.89126490625</v>
      </c>
      <c r="AO17" s="384">
        <v>2.9635465289062499</v>
      </c>
      <c r="AP17" s="385"/>
      <c r="AQ17" s="386"/>
      <c r="AR17" s="386"/>
      <c r="AS17" s="388">
        <v>0</v>
      </c>
      <c r="AT17" s="388">
        <v>0</v>
      </c>
      <c r="AU17" s="387">
        <v>0</v>
      </c>
    </row>
    <row r="18" spans="1:47" ht="15.75" customHeight="1" thickBot="1" x14ac:dyDescent="0.3">
      <c r="A18" s="934"/>
      <c r="B18" s="937"/>
      <c r="C18" s="331" t="s">
        <v>15</v>
      </c>
      <c r="D18" s="332" t="s">
        <v>21</v>
      </c>
      <c r="E18" s="389"/>
      <c r="F18" s="390">
        <v>551</v>
      </c>
      <c r="G18" s="390">
        <v>575</v>
      </c>
      <c r="H18" s="390">
        <v>600</v>
      </c>
      <c r="I18" s="390">
        <v>613</v>
      </c>
      <c r="J18" s="391">
        <v>627</v>
      </c>
      <c r="K18" s="392">
        <v>950</v>
      </c>
      <c r="L18" s="730"/>
      <c r="M18" s="425">
        <v>5778</v>
      </c>
      <c r="N18" s="425">
        <v>6049</v>
      </c>
      <c r="O18" s="425">
        <v>6334</v>
      </c>
      <c r="P18" s="425">
        <v>6483</v>
      </c>
      <c r="Q18" s="426">
        <v>6635</v>
      </c>
      <c r="R18" s="738"/>
      <c r="S18" s="739">
        <v>5846</v>
      </c>
      <c r="T18" s="739">
        <v>6125</v>
      </c>
      <c r="U18" s="739">
        <v>6418</v>
      </c>
      <c r="V18" s="739">
        <v>6571</v>
      </c>
      <c r="W18" s="740">
        <v>6728</v>
      </c>
      <c r="X18" s="398"/>
      <c r="Y18" s="399">
        <v>68</v>
      </c>
      <c r="Z18" s="399">
        <v>76</v>
      </c>
      <c r="AA18" s="399">
        <v>84</v>
      </c>
      <c r="AB18" s="399">
        <v>88</v>
      </c>
      <c r="AC18" s="400">
        <v>93</v>
      </c>
      <c r="AD18" s="393">
        <v>5625</v>
      </c>
      <c r="AE18" s="394">
        <v>6047</v>
      </c>
      <c r="AF18" s="394">
        <v>6350</v>
      </c>
      <c r="AG18" s="394">
        <v>6668</v>
      </c>
      <c r="AH18" s="394">
        <v>6835</v>
      </c>
      <c r="AI18" s="395">
        <v>7006</v>
      </c>
      <c r="AJ18" s="436">
        <v>2.25</v>
      </c>
      <c r="AK18" s="396">
        <v>2.4187500000000002</v>
      </c>
      <c r="AL18" s="396">
        <v>2.5396875000000003</v>
      </c>
      <c r="AM18" s="396">
        <v>2.6666718750000005</v>
      </c>
      <c r="AN18" s="396">
        <v>2.7333386718750003</v>
      </c>
      <c r="AO18" s="397">
        <v>2.8016721386718753</v>
      </c>
      <c r="AP18" s="398"/>
      <c r="AQ18" s="399">
        <v>269</v>
      </c>
      <c r="AR18" s="399">
        <v>301</v>
      </c>
      <c r="AS18" s="399">
        <v>334</v>
      </c>
      <c r="AT18" s="399">
        <v>352</v>
      </c>
      <c r="AU18" s="400">
        <v>371</v>
      </c>
    </row>
    <row r="19" spans="1:47" ht="15" customHeight="1" x14ac:dyDescent="0.25">
      <c r="A19" s="932">
        <v>2</v>
      </c>
      <c r="B19" s="935" t="s">
        <v>22</v>
      </c>
      <c r="C19" s="327" t="s">
        <v>15</v>
      </c>
      <c r="D19" s="328" t="s">
        <v>16</v>
      </c>
      <c r="E19" s="366"/>
      <c r="F19" s="367"/>
      <c r="G19" s="367"/>
      <c r="H19" s="367"/>
      <c r="I19" s="367"/>
      <c r="J19" s="368">
        <v>762</v>
      </c>
      <c r="K19" s="369">
        <v>950</v>
      </c>
      <c r="L19" s="728"/>
      <c r="M19" s="421"/>
      <c r="N19" s="421"/>
      <c r="O19" s="421"/>
      <c r="P19" s="421"/>
      <c r="Q19" s="422">
        <v>8505</v>
      </c>
      <c r="R19" s="732"/>
      <c r="S19" s="733"/>
      <c r="T19" s="733"/>
      <c r="U19" s="733"/>
      <c r="V19" s="733"/>
      <c r="W19" s="734">
        <v>8729</v>
      </c>
      <c r="X19" s="374"/>
      <c r="Y19" s="375"/>
      <c r="Z19" s="375"/>
      <c r="AA19" s="375"/>
      <c r="AB19" s="375"/>
      <c r="AC19" s="401">
        <v>224</v>
      </c>
      <c r="AD19" s="439">
        <v>7546</v>
      </c>
      <c r="AE19" s="370"/>
      <c r="AF19" s="370"/>
      <c r="AG19" s="370"/>
      <c r="AH19" s="370"/>
      <c r="AI19" s="371">
        <v>9398</v>
      </c>
      <c r="AJ19" s="434">
        <v>3.02</v>
      </c>
      <c r="AK19" s="372"/>
      <c r="AL19" s="372"/>
      <c r="AM19" s="372"/>
      <c r="AN19" s="372"/>
      <c r="AO19" s="373">
        <v>3.76046660390625</v>
      </c>
      <c r="AP19" s="374"/>
      <c r="AQ19" s="375"/>
      <c r="AR19" s="375"/>
      <c r="AS19" s="375"/>
      <c r="AT19" s="375"/>
      <c r="AU19" s="401">
        <v>893</v>
      </c>
    </row>
    <row r="20" spans="1:47" ht="15" customHeight="1" x14ac:dyDescent="0.25">
      <c r="A20" s="933"/>
      <c r="B20" s="936"/>
      <c r="C20" s="329" t="s">
        <v>15</v>
      </c>
      <c r="D20" s="330" t="s">
        <v>17</v>
      </c>
      <c r="E20" s="376"/>
      <c r="F20" s="377"/>
      <c r="G20" s="377"/>
      <c r="H20" s="377"/>
      <c r="I20" s="377"/>
      <c r="J20" s="378">
        <v>750</v>
      </c>
      <c r="K20" s="379">
        <v>950</v>
      </c>
      <c r="L20" s="729"/>
      <c r="M20" s="423"/>
      <c r="N20" s="423"/>
      <c r="O20" s="423"/>
      <c r="P20" s="423"/>
      <c r="Q20" s="424">
        <v>8446</v>
      </c>
      <c r="R20" s="735"/>
      <c r="S20" s="736"/>
      <c r="T20" s="736"/>
      <c r="U20" s="736"/>
      <c r="V20" s="736"/>
      <c r="W20" s="737">
        <v>8684</v>
      </c>
      <c r="X20" s="385"/>
      <c r="Y20" s="386"/>
      <c r="Z20" s="386"/>
      <c r="AA20" s="386"/>
      <c r="AB20" s="386"/>
      <c r="AC20" s="387">
        <v>238</v>
      </c>
      <c r="AD20" s="440">
        <v>7546</v>
      </c>
      <c r="AE20" s="381"/>
      <c r="AF20" s="381"/>
      <c r="AG20" s="381"/>
      <c r="AH20" s="381"/>
      <c r="AI20" s="382">
        <v>9398</v>
      </c>
      <c r="AJ20" s="435">
        <v>3.02</v>
      </c>
      <c r="AK20" s="383"/>
      <c r="AL20" s="383"/>
      <c r="AM20" s="383"/>
      <c r="AN20" s="383"/>
      <c r="AO20" s="384">
        <v>3.76046660390625</v>
      </c>
      <c r="AP20" s="385"/>
      <c r="AQ20" s="386"/>
      <c r="AR20" s="386"/>
      <c r="AS20" s="386"/>
      <c r="AT20" s="386"/>
      <c r="AU20" s="387">
        <v>952</v>
      </c>
    </row>
    <row r="21" spans="1:47" ht="15" customHeight="1" x14ac:dyDescent="0.25">
      <c r="A21" s="933"/>
      <c r="B21" s="936"/>
      <c r="C21" s="329" t="s">
        <v>15</v>
      </c>
      <c r="D21" s="330" t="s">
        <v>18</v>
      </c>
      <c r="E21" s="376"/>
      <c r="F21" s="377"/>
      <c r="G21" s="377"/>
      <c r="H21" s="377"/>
      <c r="I21" s="377"/>
      <c r="J21" s="378">
        <v>713</v>
      </c>
      <c r="K21" s="379">
        <v>950</v>
      </c>
      <c r="L21" s="729"/>
      <c r="M21" s="423"/>
      <c r="N21" s="423"/>
      <c r="O21" s="423"/>
      <c r="P21" s="423"/>
      <c r="Q21" s="424">
        <v>8263</v>
      </c>
      <c r="R21" s="735"/>
      <c r="S21" s="736"/>
      <c r="T21" s="736"/>
      <c r="U21" s="736"/>
      <c r="V21" s="736"/>
      <c r="W21" s="737">
        <v>8547</v>
      </c>
      <c r="X21" s="385"/>
      <c r="Y21" s="386"/>
      <c r="Z21" s="386"/>
      <c r="AA21" s="386"/>
      <c r="AB21" s="386"/>
      <c r="AC21" s="387">
        <v>284</v>
      </c>
      <c r="AD21" s="440">
        <v>7546</v>
      </c>
      <c r="AE21" s="381"/>
      <c r="AF21" s="381"/>
      <c r="AG21" s="381"/>
      <c r="AH21" s="381"/>
      <c r="AI21" s="382">
        <v>9398</v>
      </c>
      <c r="AJ21" s="435">
        <v>3.02</v>
      </c>
      <c r="AK21" s="383"/>
      <c r="AL21" s="383"/>
      <c r="AM21" s="383"/>
      <c r="AN21" s="383"/>
      <c r="AO21" s="384">
        <v>3.76046660390625</v>
      </c>
      <c r="AP21" s="385"/>
      <c r="AQ21" s="386"/>
      <c r="AR21" s="386"/>
      <c r="AS21" s="386"/>
      <c r="AT21" s="386"/>
      <c r="AU21" s="387">
        <v>1135</v>
      </c>
    </row>
    <row r="22" spans="1:47" ht="15" customHeight="1" x14ac:dyDescent="0.25">
      <c r="A22" s="933"/>
      <c r="B22" s="936"/>
      <c r="C22" s="329" t="s">
        <v>15</v>
      </c>
      <c r="D22" s="330" t="s">
        <v>19</v>
      </c>
      <c r="E22" s="376"/>
      <c r="F22" s="377"/>
      <c r="G22" s="377"/>
      <c r="H22" s="377"/>
      <c r="I22" s="377"/>
      <c r="J22" s="378">
        <v>694</v>
      </c>
      <c r="K22" s="379">
        <v>950</v>
      </c>
      <c r="L22" s="729"/>
      <c r="M22" s="423"/>
      <c r="N22" s="423"/>
      <c r="O22" s="423"/>
      <c r="P22" s="423"/>
      <c r="Q22" s="424">
        <v>8170</v>
      </c>
      <c r="R22" s="735"/>
      <c r="S22" s="736"/>
      <c r="T22" s="736"/>
      <c r="U22" s="736"/>
      <c r="V22" s="736"/>
      <c r="W22" s="737">
        <v>8477</v>
      </c>
      <c r="X22" s="385"/>
      <c r="Y22" s="386"/>
      <c r="Z22" s="386"/>
      <c r="AA22" s="386"/>
      <c r="AB22" s="386"/>
      <c r="AC22" s="387">
        <v>307</v>
      </c>
      <c r="AD22" s="440">
        <v>7546</v>
      </c>
      <c r="AE22" s="381"/>
      <c r="AF22" s="381"/>
      <c r="AG22" s="381"/>
      <c r="AH22" s="381"/>
      <c r="AI22" s="382">
        <v>9398</v>
      </c>
      <c r="AJ22" s="435">
        <v>3.02</v>
      </c>
      <c r="AK22" s="383"/>
      <c r="AL22" s="383"/>
      <c r="AM22" s="383"/>
      <c r="AN22" s="383"/>
      <c r="AO22" s="384">
        <v>3.76046660390625</v>
      </c>
      <c r="AP22" s="385"/>
      <c r="AQ22" s="386"/>
      <c r="AR22" s="386"/>
      <c r="AS22" s="386"/>
      <c r="AT22" s="386"/>
      <c r="AU22" s="387">
        <v>1228</v>
      </c>
    </row>
    <row r="23" spans="1:47" ht="15" customHeight="1" x14ac:dyDescent="0.25">
      <c r="A23" s="933"/>
      <c r="B23" s="936"/>
      <c r="C23" s="329" t="s">
        <v>15</v>
      </c>
      <c r="D23" s="330" t="s">
        <v>20</v>
      </c>
      <c r="E23" s="376"/>
      <c r="F23" s="377"/>
      <c r="G23" s="377"/>
      <c r="H23" s="377"/>
      <c r="I23" s="377"/>
      <c r="J23" s="378">
        <v>664</v>
      </c>
      <c r="K23" s="379">
        <v>950</v>
      </c>
      <c r="L23" s="729"/>
      <c r="M23" s="423"/>
      <c r="N23" s="423"/>
      <c r="O23" s="423"/>
      <c r="P23" s="423"/>
      <c r="Q23" s="424">
        <v>7415</v>
      </c>
      <c r="R23" s="735"/>
      <c r="S23" s="736"/>
      <c r="T23" s="736"/>
      <c r="U23" s="736"/>
      <c r="V23" s="736"/>
      <c r="W23" s="737">
        <v>7610</v>
      </c>
      <c r="X23" s="385"/>
      <c r="Y23" s="386"/>
      <c r="Z23" s="386"/>
      <c r="AA23" s="386"/>
      <c r="AB23" s="386"/>
      <c r="AC23" s="387">
        <v>195</v>
      </c>
      <c r="AD23" s="380">
        <v>6580</v>
      </c>
      <c r="AE23" s="381"/>
      <c r="AF23" s="381"/>
      <c r="AG23" s="381"/>
      <c r="AH23" s="381"/>
      <c r="AI23" s="382">
        <v>8195</v>
      </c>
      <c r="AJ23" s="413">
        <v>2.63</v>
      </c>
      <c r="AK23" s="383"/>
      <c r="AL23" s="383"/>
      <c r="AM23" s="383"/>
      <c r="AN23" s="383"/>
      <c r="AO23" s="384">
        <v>3.2748434332031247</v>
      </c>
      <c r="AP23" s="385"/>
      <c r="AQ23" s="386"/>
      <c r="AR23" s="386"/>
      <c r="AS23" s="386"/>
      <c r="AT23" s="386"/>
      <c r="AU23" s="387">
        <v>780</v>
      </c>
    </row>
    <row r="24" spans="1:47" ht="15" customHeight="1" x14ac:dyDescent="0.25">
      <c r="A24" s="933"/>
      <c r="B24" s="936"/>
      <c r="C24" s="329" t="s">
        <v>15</v>
      </c>
      <c r="D24" s="330" t="s">
        <v>3</v>
      </c>
      <c r="E24" s="376"/>
      <c r="F24" s="377"/>
      <c r="G24" s="377"/>
      <c r="H24" s="377"/>
      <c r="I24" s="377">
        <v>627</v>
      </c>
      <c r="J24" s="378">
        <v>639</v>
      </c>
      <c r="K24" s="379">
        <v>950</v>
      </c>
      <c r="L24" s="729"/>
      <c r="M24" s="423"/>
      <c r="N24" s="423"/>
      <c r="O24" s="423"/>
      <c r="P24" s="423">
        <v>6483</v>
      </c>
      <c r="Q24" s="424">
        <v>6631</v>
      </c>
      <c r="R24" s="735"/>
      <c r="S24" s="736"/>
      <c r="T24" s="736"/>
      <c r="U24" s="736"/>
      <c r="V24" s="736">
        <v>6539</v>
      </c>
      <c r="W24" s="737">
        <v>6692</v>
      </c>
      <c r="X24" s="385"/>
      <c r="Y24" s="386"/>
      <c r="Z24" s="386"/>
      <c r="AA24" s="386"/>
      <c r="AB24" s="388">
        <v>56</v>
      </c>
      <c r="AC24" s="387">
        <v>61</v>
      </c>
      <c r="AD24" s="402">
        <v>5517</v>
      </c>
      <c r="AE24" s="381"/>
      <c r="AF24" s="381"/>
      <c r="AG24" s="381"/>
      <c r="AH24" s="381">
        <v>6704</v>
      </c>
      <c r="AI24" s="382">
        <v>6872</v>
      </c>
      <c r="AJ24" s="437">
        <v>2.21</v>
      </c>
      <c r="AK24" s="383"/>
      <c r="AL24" s="383"/>
      <c r="AM24" s="383"/>
      <c r="AN24" s="383">
        <v>2.6847459843749997</v>
      </c>
      <c r="AO24" s="384">
        <v>2.7518646339843746</v>
      </c>
      <c r="AP24" s="385"/>
      <c r="AQ24" s="386"/>
      <c r="AR24" s="386"/>
      <c r="AS24" s="386"/>
      <c r="AT24" s="388">
        <v>221</v>
      </c>
      <c r="AU24" s="387">
        <v>241</v>
      </c>
    </row>
    <row r="25" spans="1:47" ht="15" customHeight="1" x14ac:dyDescent="0.25">
      <c r="A25" s="933"/>
      <c r="B25" s="936"/>
      <c r="C25" s="329" t="s">
        <v>15</v>
      </c>
      <c r="D25" s="330" t="s">
        <v>2</v>
      </c>
      <c r="E25" s="376"/>
      <c r="F25" s="377"/>
      <c r="G25" s="377"/>
      <c r="H25" s="377">
        <v>575</v>
      </c>
      <c r="I25" s="377">
        <v>586</v>
      </c>
      <c r="J25" s="378">
        <v>598</v>
      </c>
      <c r="K25" s="379">
        <v>950</v>
      </c>
      <c r="L25" s="729"/>
      <c r="M25" s="423"/>
      <c r="N25" s="423"/>
      <c r="O25" s="423">
        <v>5895</v>
      </c>
      <c r="P25" s="423">
        <v>6029</v>
      </c>
      <c r="Q25" s="424">
        <v>6166</v>
      </c>
      <c r="R25" s="735"/>
      <c r="S25" s="736"/>
      <c r="T25" s="736"/>
      <c r="U25" s="736">
        <v>5933</v>
      </c>
      <c r="V25" s="736">
        <v>6072</v>
      </c>
      <c r="W25" s="737">
        <v>6213</v>
      </c>
      <c r="X25" s="385"/>
      <c r="Y25" s="386"/>
      <c r="Z25" s="386"/>
      <c r="AA25" s="388">
        <v>38</v>
      </c>
      <c r="AB25" s="388">
        <v>43</v>
      </c>
      <c r="AC25" s="387">
        <v>47</v>
      </c>
      <c r="AD25" s="403">
        <v>5101</v>
      </c>
      <c r="AE25" s="381"/>
      <c r="AF25" s="381"/>
      <c r="AG25" s="381">
        <v>6047</v>
      </c>
      <c r="AH25" s="381">
        <v>6199</v>
      </c>
      <c r="AI25" s="382">
        <v>6354</v>
      </c>
      <c r="AJ25" s="412">
        <v>2.04</v>
      </c>
      <c r="AK25" s="383"/>
      <c r="AL25" s="383"/>
      <c r="AM25" s="383">
        <v>2.4177824999999999</v>
      </c>
      <c r="AN25" s="383">
        <v>2.4782270624999998</v>
      </c>
      <c r="AO25" s="384">
        <v>2.5401827390624998</v>
      </c>
      <c r="AP25" s="385"/>
      <c r="AQ25" s="386"/>
      <c r="AR25" s="386"/>
      <c r="AS25" s="388">
        <v>152</v>
      </c>
      <c r="AT25" s="388">
        <v>170</v>
      </c>
      <c r="AU25" s="387">
        <v>188</v>
      </c>
    </row>
    <row r="26" spans="1:47" ht="15" customHeight="1" x14ac:dyDescent="0.25">
      <c r="A26" s="933"/>
      <c r="B26" s="936"/>
      <c r="C26" s="329" t="s">
        <v>15</v>
      </c>
      <c r="D26" s="330" t="s">
        <v>21</v>
      </c>
      <c r="E26" s="376"/>
      <c r="F26" s="377"/>
      <c r="G26" s="377">
        <v>504</v>
      </c>
      <c r="H26" s="377">
        <v>523</v>
      </c>
      <c r="I26" s="377">
        <v>534</v>
      </c>
      <c r="J26" s="378">
        <v>544</v>
      </c>
      <c r="K26" s="379">
        <v>950</v>
      </c>
      <c r="L26" s="729"/>
      <c r="M26" s="423"/>
      <c r="N26" s="423">
        <v>5243</v>
      </c>
      <c r="O26" s="423">
        <v>5478</v>
      </c>
      <c r="P26" s="423">
        <v>5601</v>
      </c>
      <c r="Q26" s="424">
        <v>5728</v>
      </c>
      <c r="R26" s="735"/>
      <c r="S26" s="736"/>
      <c r="T26" s="736">
        <v>5295</v>
      </c>
      <c r="U26" s="736">
        <v>5540</v>
      </c>
      <c r="V26" s="736">
        <v>5668</v>
      </c>
      <c r="W26" s="737">
        <v>5800</v>
      </c>
      <c r="X26" s="385"/>
      <c r="Y26" s="386"/>
      <c r="Z26" s="388">
        <v>52</v>
      </c>
      <c r="AA26" s="388">
        <v>62</v>
      </c>
      <c r="AB26" s="388">
        <v>67</v>
      </c>
      <c r="AC26" s="387">
        <v>72</v>
      </c>
      <c r="AD26" s="403">
        <v>4828</v>
      </c>
      <c r="AE26" s="381"/>
      <c r="AF26" s="381">
        <v>5451</v>
      </c>
      <c r="AG26" s="381">
        <v>5724</v>
      </c>
      <c r="AH26" s="381">
        <v>5868</v>
      </c>
      <c r="AI26" s="382">
        <v>6015</v>
      </c>
      <c r="AJ26" s="412">
        <v>1.93</v>
      </c>
      <c r="AK26" s="383"/>
      <c r="AL26" s="383">
        <v>2.1784874999999997</v>
      </c>
      <c r="AM26" s="383">
        <v>2.2874118749999997</v>
      </c>
      <c r="AN26" s="383">
        <v>2.3445971718749998</v>
      </c>
      <c r="AO26" s="384">
        <v>2.4032121011718748</v>
      </c>
      <c r="AP26" s="385"/>
      <c r="AQ26" s="386"/>
      <c r="AR26" s="388">
        <v>208</v>
      </c>
      <c r="AS26" s="388">
        <v>246</v>
      </c>
      <c r="AT26" s="388">
        <v>267</v>
      </c>
      <c r="AU26" s="387">
        <v>287</v>
      </c>
    </row>
    <row r="27" spans="1:47" ht="15.75" customHeight="1" thickBot="1" x14ac:dyDescent="0.3">
      <c r="A27" s="934"/>
      <c r="B27" s="937"/>
      <c r="C27" s="331" t="s">
        <v>15</v>
      </c>
      <c r="D27" s="332" t="s">
        <v>23</v>
      </c>
      <c r="E27" s="389"/>
      <c r="F27" s="390">
        <v>480</v>
      </c>
      <c r="G27" s="390">
        <v>498</v>
      </c>
      <c r="H27" s="390">
        <v>518</v>
      </c>
      <c r="I27" s="390">
        <v>528</v>
      </c>
      <c r="J27" s="391">
        <v>539</v>
      </c>
      <c r="K27" s="392">
        <v>950</v>
      </c>
      <c r="L27" s="730"/>
      <c r="M27" s="425">
        <v>4821</v>
      </c>
      <c r="N27" s="425">
        <v>5035</v>
      </c>
      <c r="O27" s="425">
        <v>5261</v>
      </c>
      <c r="P27" s="425">
        <v>5379</v>
      </c>
      <c r="Q27" s="426">
        <v>5499</v>
      </c>
      <c r="R27" s="738"/>
      <c r="S27" s="739">
        <v>4828</v>
      </c>
      <c r="T27" s="739">
        <v>5049</v>
      </c>
      <c r="U27" s="739">
        <v>5282</v>
      </c>
      <c r="V27" s="739">
        <v>5404</v>
      </c>
      <c r="W27" s="740">
        <v>5529</v>
      </c>
      <c r="X27" s="398"/>
      <c r="Y27" s="399">
        <v>7</v>
      </c>
      <c r="Z27" s="399">
        <v>14</v>
      </c>
      <c r="AA27" s="399">
        <v>21</v>
      </c>
      <c r="AB27" s="399">
        <v>25</v>
      </c>
      <c r="AC27" s="400">
        <v>30</v>
      </c>
      <c r="AD27" s="404">
        <v>4508</v>
      </c>
      <c r="AE27" s="394">
        <v>4847</v>
      </c>
      <c r="AF27" s="394">
        <v>5090</v>
      </c>
      <c r="AG27" s="394">
        <v>5345</v>
      </c>
      <c r="AH27" s="394">
        <v>5479</v>
      </c>
      <c r="AI27" s="395">
        <v>5616</v>
      </c>
      <c r="AJ27" s="438">
        <v>1.8</v>
      </c>
      <c r="AK27" s="396">
        <v>1.9350000000000001</v>
      </c>
      <c r="AL27" s="396">
        <v>2.0317500000000002</v>
      </c>
      <c r="AM27" s="396">
        <v>2.1333375000000001</v>
      </c>
      <c r="AN27" s="396">
        <v>2.1866709375000002</v>
      </c>
      <c r="AO27" s="397">
        <v>2.2413377109375001</v>
      </c>
      <c r="AP27" s="398"/>
      <c r="AQ27" s="399">
        <v>26</v>
      </c>
      <c r="AR27" s="399">
        <v>55</v>
      </c>
      <c r="AS27" s="399">
        <v>84</v>
      </c>
      <c r="AT27" s="399">
        <v>100</v>
      </c>
      <c r="AU27" s="400">
        <v>117</v>
      </c>
    </row>
    <row r="28" spans="1:47" ht="15" customHeight="1" x14ac:dyDescent="0.25">
      <c r="A28" s="932">
        <v>3</v>
      </c>
      <c r="B28" s="935" t="s">
        <v>24</v>
      </c>
      <c r="C28" s="327" t="s">
        <v>15</v>
      </c>
      <c r="D28" s="328" t="s">
        <v>16</v>
      </c>
      <c r="E28" s="366"/>
      <c r="F28" s="367"/>
      <c r="G28" s="367"/>
      <c r="H28" s="367"/>
      <c r="I28" s="367"/>
      <c r="J28" s="368">
        <v>569</v>
      </c>
      <c r="K28" s="369">
        <v>950</v>
      </c>
      <c r="L28" s="728"/>
      <c r="M28" s="421"/>
      <c r="N28" s="421"/>
      <c r="O28" s="421"/>
      <c r="P28" s="421"/>
      <c r="Q28" s="424">
        <v>6092</v>
      </c>
      <c r="R28" s="732"/>
      <c r="S28" s="733"/>
      <c r="T28" s="733"/>
      <c r="U28" s="733"/>
      <c r="V28" s="733"/>
      <c r="W28" s="734">
        <v>6193</v>
      </c>
      <c r="X28" s="374"/>
      <c r="Y28" s="375"/>
      <c r="Z28" s="375"/>
      <c r="AA28" s="375"/>
      <c r="AB28" s="375"/>
      <c r="AC28" s="401">
        <v>101</v>
      </c>
      <c r="AD28" s="439">
        <v>5212</v>
      </c>
      <c r="AE28" s="370"/>
      <c r="AF28" s="370"/>
      <c r="AG28" s="370"/>
      <c r="AH28" s="370"/>
      <c r="AI28" s="371">
        <v>6493</v>
      </c>
      <c r="AJ28" s="434">
        <v>2.08</v>
      </c>
      <c r="AK28" s="372"/>
      <c r="AL28" s="372"/>
      <c r="AM28" s="372"/>
      <c r="AN28" s="372"/>
      <c r="AO28" s="373">
        <v>2.58999024375</v>
      </c>
      <c r="AP28" s="374"/>
      <c r="AQ28" s="375"/>
      <c r="AR28" s="375"/>
      <c r="AS28" s="375"/>
      <c r="AT28" s="375"/>
      <c r="AU28" s="401">
        <v>401</v>
      </c>
    </row>
    <row r="29" spans="1:47" ht="15" customHeight="1" x14ac:dyDescent="0.25">
      <c r="A29" s="933"/>
      <c r="B29" s="936"/>
      <c r="C29" s="329" t="s">
        <v>15</v>
      </c>
      <c r="D29" s="330" t="s">
        <v>17</v>
      </c>
      <c r="E29" s="376"/>
      <c r="F29" s="377"/>
      <c r="G29" s="377"/>
      <c r="H29" s="377"/>
      <c r="I29" s="377"/>
      <c r="J29" s="378">
        <v>569</v>
      </c>
      <c r="K29" s="379">
        <v>950</v>
      </c>
      <c r="L29" s="729"/>
      <c r="M29" s="423"/>
      <c r="N29" s="423"/>
      <c r="O29" s="423"/>
      <c r="P29" s="423"/>
      <c r="Q29" s="424">
        <v>6092</v>
      </c>
      <c r="R29" s="735"/>
      <c r="S29" s="736"/>
      <c r="T29" s="736"/>
      <c r="U29" s="736"/>
      <c r="V29" s="736"/>
      <c r="W29" s="737">
        <v>6193</v>
      </c>
      <c r="X29" s="385"/>
      <c r="Y29" s="386"/>
      <c r="Z29" s="386"/>
      <c r="AA29" s="386"/>
      <c r="AB29" s="386"/>
      <c r="AC29" s="387">
        <v>101</v>
      </c>
      <c r="AD29" s="440">
        <v>5212</v>
      </c>
      <c r="AE29" s="381"/>
      <c r="AF29" s="381"/>
      <c r="AG29" s="381"/>
      <c r="AH29" s="381"/>
      <c r="AI29" s="382">
        <v>6493</v>
      </c>
      <c r="AJ29" s="435">
        <v>2.08</v>
      </c>
      <c r="AK29" s="383"/>
      <c r="AL29" s="383"/>
      <c r="AM29" s="383"/>
      <c r="AN29" s="383"/>
      <c r="AO29" s="384">
        <v>2.58999024375</v>
      </c>
      <c r="AP29" s="385"/>
      <c r="AQ29" s="386"/>
      <c r="AR29" s="386"/>
      <c r="AS29" s="386"/>
      <c r="AT29" s="386"/>
      <c r="AU29" s="387">
        <v>401</v>
      </c>
    </row>
    <row r="30" spans="1:47" ht="15" customHeight="1" x14ac:dyDescent="0.25">
      <c r="A30" s="933"/>
      <c r="B30" s="936"/>
      <c r="C30" s="329" t="s">
        <v>15</v>
      </c>
      <c r="D30" s="330" t="s">
        <v>18</v>
      </c>
      <c r="E30" s="376"/>
      <c r="F30" s="377"/>
      <c r="G30" s="377"/>
      <c r="H30" s="377"/>
      <c r="I30" s="377"/>
      <c r="J30" s="378">
        <v>549</v>
      </c>
      <c r="K30" s="379">
        <v>950</v>
      </c>
      <c r="L30" s="729"/>
      <c r="M30" s="423"/>
      <c r="N30" s="423"/>
      <c r="O30" s="423"/>
      <c r="P30" s="423"/>
      <c r="Q30" s="424">
        <v>5991</v>
      </c>
      <c r="R30" s="735"/>
      <c r="S30" s="736"/>
      <c r="T30" s="736"/>
      <c r="U30" s="736"/>
      <c r="V30" s="736"/>
      <c r="W30" s="737">
        <v>6117</v>
      </c>
      <c r="X30" s="385"/>
      <c r="Y30" s="386"/>
      <c r="Z30" s="386"/>
      <c r="AA30" s="386"/>
      <c r="AB30" s="386"/>
      <c r="AC30" s="387">
        <v>126</v>
      </c>
      <c r="AD30" s="440">
        <v>5212</v>
      </c>
      <c r="AE30" s="381"/>
      <c r="AF30" s="381"/>
      <c r="AG30" s="381"/>
      <c r="AH30" s="381"/>
      <c r="AI30" s="382">
        <v>6493</v>
      </c>
      <c r="AJ30" s="435">
        <v>2.08</v>
      </c>
      <c r="AK30" s="383"/>
      <c r="AL30" s="383"/>
      <c r="AM30" s="383"/>
      <c r="AN30" s="383"/>
      <c r="AO30" s="384">
        <v>2.58999024375</v>
      </c>
      <c r="AP30" s="385"/>
      <c r="AQ30" s="386"/>
      <c r="AR30" s="386"/>
      <c r="AS30" s="386"/>
      <c r="AT30" s="386"/>
      <c r="AU30" s="387">
        <v>502</v>
      </c>
    </row>
    <row r="31" spans="1:47" ht="15" customHeight="1" x14ac:dyDescent="0.25">
      <c r="A31" s="933"/>
      <c r="B31" s="936"/>
      <c r="C31" s="329" t="s">
        <v>15</v>
      </c>
      <c r="D31" s="330" t="s">
        <v>19</v>
      </c>
      <c r="E31" s="376"/>
      <c r="F31" s="377"/>
      <c r="G31" s="377"/>
      <c r="H31" s="377"/>
      <c r="I31" s="377"/>
      <c r="J31" s="378">
        <v>520</v>
      </c>
      <c r="K31" s="379">
        <v>950</v>
      </c>
      <c r="L31" s="729"/>
      <c r="M31" s="423"/>
      <c r="N31" s="423"/>
      <c r="O31" s="423"/>
      <c r="P31" s="423"/>
      <c r="Q31" s="424">
        <v>5845</v>
      </c>
      <c r="R31" s="735"/>
      <c r="S31" s="736"/>
      <c r="T31" s="736"/>
      <c r="U31" s="736"/>
      <c r="V31" s="736"/>
      <c r="W31" s="737">
        <v>6007</v>
      </c>
      <c r="X31" s="385"/>
      <c r="Y31" s="386"/>
      <c r="Z31" s="386"/>
      <c r="AA31" s="386"/>
      <c r="AB31" s="386"/>
      <c r="AC31" s="387">
        <v>162</v>
      </c>
      <c r="AD31" s="440">
        <v>5212</v>
      </c>
      <c r="AE31" s="381"/>
      <c r="AF31" s="381"/>
      <c r="AG31" s="381"/>
      <c r="AH31" s="381"/>
      <c r="AI31" s="382">
        <v>6493</v>
      </c>
      <c r="AJ31" s="435">
        <v>2.08</v>
      </c>
      <c r="AK31" s="383"/>
      <c r="AL31" s="383"/>
      <c r="AM31" s="383"/>
      <c r="AN31" s="383"/>
      <c r="AO31" s="384">
        <v>2.58999024375</v>
      </c>
      <c r="AP31" s="385"/>
      <c r="AQ31" s="386"/>
      <c r="AR31" s="386"/>
      <c r="AS31" s="386"/>
      <c r="AT31" s="386"/>
      <c r="AU31" s="387">
        <v>648</v>
      </c>
    </row>
    <row r="32" spans="1:47" ht="15" customHeight="1" x14ac:dyDescent="0.25">
      <c r="A32" s="933"/>
      <c r="B32" s="936"/>
      <c r="C32" s="329" t="s">
        <v>15</v>
      </c>
      <c r="D32" s="330" t="s">
        <v>20</v>
      </c>
      <c r="E32" s="376"/>
      <c r="F32" s="377"/>
      <c r="G32" s="377"/>
      <c r="H32" s="377"/>
      <c r="I32" s="377"/>
      <c r="J32" s="378">
        <v>511</v>
      </c>
      <c r="K32" s="379">
        <v>950</v>
      </c>
      <c r="L32" s="729"/>
      <c r="M32" s="423"/>
      <c r="N32" s="423"/>
      <c r="O32" s="423"/>
      <c r="P32" s="423"/>
      <c r="Q32" s="424">
        <v>5562</v>
      </c>
      <c r="R32" s="735"/>
      <c r="S32" s="736"/>
      <c r="T32" s="736"/>
      <c r="U32" s="736"/>
      <c r="V32" s="736"/>
      <c r="W32" s="737">
        <v>5676</v>
      </c>
      <c r="X32" s="385"/>
      <c r="Y32" s="386"/>
      <c r="Z32" s="386"/>
      <c r="AA32" s="386"/>
      <c r="AB32" s="386"/>
      <c r="AC32" s="387">
        <v>114</v>
      </c>
      <c r="AD32" s="402">
        <v>4828</v>
      </c>
      <c r="AE32" s="381"/>
      <c r="AF32" s="381"/>
      <c r="AG32" s="381"/>
      <c r="AH32" s="381"/>
      <c r="AI32" s="382">
        <v>6015</v>
      </c>
      <c r="AJ32" s="437">
        <v>1.93</v>
      </c>
      <c r="AK32" s="383"/>
      <c r="AL32" s="383"/>
      <c r="AM32" s="383"/>
      <c r="AN32" s="383"/>
      <c r="AO32" s="384">
        <v>2.4032121011718748</v>
      </c>
      <c r="AP32" s="385"/>
      <c r="AQ32" s="386"/>
      <c r="AR32" s="386"/>
      <c r="AS32" s="386"/>
      <c r="AT32" s="386"/>
      <c r="AU32" s="387">
        <v>453</v>
      </c>
    </row>
    <row r="33" spans="1:47" ht="15" customHeight="1" x14ac:dyDescent="0.25">
      <c r="A33" s="933"/>
      <c r="B33" s="936"/>
      <c r="C33" s="329" t="s">
        <v>15</v>
      </c>
      <c r="D33" s="330" t="s">
        <v>3</v>
      </c>
      <c r="E33" s="376"/>
      <c r="F33" s="377"/>
      <c r="G33" s="377"/>
      <c r="H33" s="377"/>
      <c r="I33" s="377">
        <v>493</v>
      </c>
      <c r="J33" s="378">
        <v>503</v>
      </c>
      <c r="K33" s="379">
        <v>950</v>
      </c>
      <c r="L33" s="729"/>
      <c r="M33" s="423"/>
      <c r="N33" s="423"/>
      <c r="O33" s="423"/>
      <c r="P33" s="423">
        <v>5230</v>
      </c>
      <c r="Q33" s="424">
        <v>5352</v>
      </c>
      <c r="R33" s="735"/>
      <c r="S33" s="736"/>
      <c r="T33" s="736"/>
      <c r="U33" s="736"/>
      <c r="V33" s="736">
        <v>5420</v>
      </c>
      <c r="W33" s="737">
        <v>5433</v>
      </c>
      <c r="X33" s="385"/>
      <c r="Y33" s="386"/>
      <c r="Z33" s="386"/>
      <c r="AA33" s="386"/>
      <c r="AB33" s="388">
        <v>38</v>
      </c>
      <c r="AC33" s="387">
        <v>81</v>
      </c>
      <c r="AD33" s="403">
        <v>4554</v>
      </c>
      <c r="AE33" s="381"/>
      <c r="AF33" s="381"/>
      <c r="AG33" s="381"/>
      <c r="AH33" s="381">
        <v>5534</v>
      </c>
      <c r="AI33" s="382">
        <v>5673</v>
      </c>
      <c r="AJ33" s="412">
        <v>1.82</v>
      </c>
      <c r="AK33" s="383"/>
      <c r="AL33" s="383"/>
      <c r="AM33" s="383"/>
      <c r="AN33" s="383">
        <v>2.2109672812499999</v>
      </c>
      <c r="AO33" s="384">
        <v>2.2662414632812498</v>
      </c>
      <c r="AP33" s="385"/>
      <c r="AQ33" s="386"/>
      <c r="AR33" s="386"/>
      <c r="AS33" s="386"/>
      <c r="AT33" s="388">
        <v>152</v>
      </c>
      <c r="AU33" s="387">
        <v>321</v>
      </c>
    </row>
    <row r="34" spans="1:47" ht="15" customHeight="1" x14ac:dyDescent="0.25">
      <c r="A34" s="933"/>
      <c r="B34" s="936"/>
      <c r="C34" s="329" t="s">
        <v>15</v>
      </c>
      <c r="D34" s="330" t="s">
        <v>2</v>
      </c>
      <c r="E34" s="376"/>
      <c r="F34" s="377"/>
      <c r="G34" s="377"/>
      <c r="H34" s="377">
        <v>475</v>
      </c>
      <c r="I34" s="377">
        <v>485</v>
      </c>
      <c r="J34" s="378">
        <v>495</v>
      </c>
      <c r="K34" s="379">
        <v>950</v>
      </c>
      <c r="L34" s="729"/>
      <c r="M34" s="423"/>
      <c r="N34" s="423"/>
      <c r="O34" s="423">
        <v>4991</v>
      </c>
      <c r="P34" s="423">
        <v>5108</v>
      </c>
      <c r="Q34" s="424">
        <v>5226</v>
      </c>
      <c r="R34" s="735"/>
      <c r="S34" s="736"/>
      <c r="T34" s="736"/>
      <c r="U34" s="736">
        <v>5053</v>
      </c>
      <c r="V34" s="736">
        <v>5173</v>
      </c>
      <c r="W34" s="737">
        <v>5296</v>
      </c>
      <c r="X34" s="385"/>
      <c r="Y34" s="386"/>
      <c r="Z34" s="386"/>
      <c r="AA34" s="388">
        <v>62</v>
      </c>
      <c r="AB34" s="388">
        <v>65</v>
      </c>
      <c r="AC34" s="387">
        <v>70</v>
      </c>
      <c r="AD34" s="403">
        <v>4417</v>
      </c>
      <c r="AE34" s="381"/>
      <c r="AF34" s="381"/>
      <c r="AG34" s="381">
        <v>5237</v>
      </c>
      <c r="AH34" s="381">
        <v>5368</v>
      </c>
      <c r="AI34" s="382">
        <v>5503</v>
      </c>
      <c r="AJ34" s="412">
        <v>1.77</v>
      </c>
      <c r="AK34" s="383"/>
      <c r="AL34" s="383"/>
      <c r="AM34" s="383">
        <v>2.0977818749999999</v>
      </c>
      <c r="AN34" s="383">
        <v>2.1502264218749998</v>
      </c>
      <c r="AO34" s="384">
        <v>2.203982082421875</v>
      </c>
      <c r="AP34" s="385"/>
      <c r="AQ34" s="386"/>
      <c r="AR34" s="386"/>
      <c r="AS34" s="388">
        <v>246</v>
      </c>
      <c r="AT34" s="388">
        <v>260</v>
      </c>
      <c r="AU34" s="387">
        <v>277</v>
      </c>
    </row>
    <row r="35" spans="1:47" ht="15" customHeight="1" x14ac:dyDescent="0.25">
      <c r="A35" s="933"/>
      <c r="B35" s="936"/>
      <c r="C35" s="329" t="s">
        <v>15</v>
      </c>
      <c r="D35" s="330" t="s">
        <v>21</v>
      </c>
      <c r="E35" s="376"/>
      <c r="F35" s="377"/>
      <c r="G35" s="377">
        <v>453</v>
      </c>
      <c r="H35" s="377">
        <v>472</v>
      </c>
      <c r="I35" s="377">
        <v>482</v>
      </c>
      <c r="J35" s="378">
        <v>492</v>
      </c>
      <c r="K35" s="379">
        <v>950</v>
      </c>
      <c r="L35" s="729"/>
      <c r="M35" s="423"/>
      <c r="N35" s="423">
        <v>4734</v>
      </c>
      <c r="O35" s="423">
        <v>4952</v>
      </c>
      <c r="P35" s="423">
        <v>5066</v>
      </c>
      <c r="Q35" s="424">
        <v>5184</v>
      </c>
      <c r="R35" s="735"/>
      <c r="S35" s="736"/>
      <c r="T35" s="736">
        <v>4785</v>
      </c>
      <c r="U35" s="736">
        <v>5010</v>
      </c>
      <c r="V35" s="736">
        <v>5128</v>
      </c>
      <c r="W35" s="737">
        <v>5250</v>
      </c>
      <c r="X35" s="385"/>
      <c r="Y35" s="386"/>
      <c r="Z35" s="388">
        <v>51</v>
      </c>
      <c r="AA35" s="388">
        <v>58</v>
      </c>
      <c r="AB35" s="388">
        <v>62</v>
      </c>
      <c r="AC35" s="387">
        <v>66</v>
      </c>
      <c r="AD35" s="403">
        <v>4372</v>
      </c>
      <c r="AE35" s="381"/>
      <c r="AF35" s="381">
        <v>4935</v>
      </c>
      <c r="AG35" s="381">
        <v>5182</v>
      </c>
      <c r="AH35" s="381">
        <v>5312</v>
      </c>
      <c r="AI35" s="382">
        <v>5445</v>
      </c>
      <c r="AJ35" s="412">
        <v>1.75</v>
      </c>
      <c r="AK35" s="383"/>
      <c r="AL35" s="383">
        <v>1.9753125</v>
      </c>
      <c r="AM35" s="383">
        <v>2.0740781250000002</v>
      </c>
      <c r="AN35" s="383">
        <v>2.1259300781250001</v>
      </c>
      <c r="AO35" s="384">
        <v>2.1790783300781253</v>
      </c>
      <c r="AP35" s="385"/>
      <c r="AQ35" s="386"/>
      <c r="AR35" s="388">
        <v>201</v>
      </c>
      <c r="AS35" s="388">
        <v>230</v>
      </c>
      <c r="AT35" s="388">
        <v>246</v>
      </c>
      <c r="AU35" s="387">
        <v>261</v>
      </c>
    </row>
    <row r="36" spans="1:47" ht="15.75" customHeight="1" thickBot="1" x14ac:dyDescent="0.3">
      <c r="A36" s="934"/>
      <c r="B36" s="937"/>
      <c r="C36" s="417" t="s">
        <v>15</v>
      </c>
      <c r="D36" s="332" t="s">
        <v>23</v>
      </c>
      <c r="E36" s="389"/>
      <c r="F36" s="390">
        <v>431</v>
      </c>
      <c r="G36" s="390">
        <v>449</v>
      </c>
      <c r="H36" s="390">
        <v>468</v>
      </c>
      <c r="I36" s="390">
        <v>477</v>
      </c>
      <c r="J36" s="391">
        <v>488</v>
      </c>
      <c r="K36" s="392">
        <v>950</v>
      </c>
      <c r="L36" s="730"/>
      <c r="M36" s="425">
        <v>4479</v>
      </c>
      <c r="N36" s="425">
        <v>4686</v>
      </c>
      <c r="O36" s="425">
        <v>4901</v>
      </c>
      <c r="P36" s="425">
        <v>5014</v>
      </c>
      <c r="Q36" s="426">
        <v>5131</v>
      </c>
      <c r="R36" s="738"/>
      <c r="S36" s="739">
        <v>4522</v>
      </c>
      <c r="T36" s="739">
        <v>4736</v>
      </c>
      <c r="U36" s="739">
        <v>4958</v>
      </c>
      <c r="V36" s="739">
        <v>5075</v>
      </c>
      <c r="W36" s="740">
        <v>5196</v>
      </c>
      <c r="X36" s="398"/>
      <c r="Y36" s="399">
        <v>43</v>
      </c>
      <c r="Z36" s="399">
        <v>50</v>
      </c>
      <c r="AA36" s="399">
        <v>57</v>
      </c>
      <c r="AB36" s="399">
        <v>61</v>
      </c>
      <c r="AC36" s="400">
        <v>65</v>
      </c>
      <c r="AD36" s="404">
        <v>4326</v>
      </c>
      <c r="AE36" s="394">
        <v>4651</v>
      </c>
      <c r="AF36" s="394">
        <v>4884</v>
      </c>
      <c r="AG36" s="394">
        <v>5129</v>
      </c>
      <c r="AH36" s="394">
        <v>5258</v>
      </c>
      <c r="AI36" s="395">
        <v>5390</v>
      </c>
      <c r="AJ36" s="438">
        <v>1.73</v>
      </c>
      <c r="AK36" s="396">
        <v>1.85975</v>
      </c>
      <c r="AL36" s="396">
        <v>1.9527375</v>
      </c>
      <c r="AM36" s="396">
        <v>2.0503743750000001</v>
      </c>
      <c r="AN36" s="396">
        <v>2.101633734375</v>
      </c>
      <c r="AO36" s="397">
        <v>2.1541745777343748</v>
      </c>
      <c r="AP36" s="405"/>
      <c r="AQ36" s="406">
        <v>172</v>
      </c>
      <c r="AR36" s="406">
        <v>198</v>
      </c>
      <c r="AS36" s="406">
        <v>228</v>
      </c>
      <c r="AT36" s="406">
        <v>244</v>
      </c>
      <c r="AU36" s="432">
        <v>259</v>
      </c>
    </row>
    <row r="37" spans="1:47" ht="15" customHeight="1" x14ac:dyDescent="0.25">
      <c r="A37" s="932">
        <v>4</v>
      </c>
      <c r="B37" s="935" t="s">
        <v>25</v>
      </c>
      <c r="C37" s="416" t="s">
        <v>15</v>
      </c>
      <c r="D37" s="328" t="s">
        <v>16</v>
      </c>
      <c r="E37" s="366"/>
      <c r="F37" s="367"/>
      <c r="G37" s="367"/>
      <c r="H37" s="367"/>
      <c r="I37" s="367"/>
      <c r="J37" s="368">
        <v>468</v>
      </c>
      <c r="K37" s="369">
        <v>950</v>
      </c>
      <c r="L37" s="728"/>
      <c r="M37" s="421"/>
      <c r="N37" s="421"/>
      <c r="O37" s="421"/>
      <c r="P37" s="421"/>
      <c r="Q37" s="424">
        <v>5173</v>
      </c>
      <c r="R37" s="732"/>
      <c r="S37" s="733"/>
      <c r="T37" s="733"/>
      <c r="U37" s="733"/>
      <c r="V37" s="733"/>
      <c r="W37" s="734">
        <v>5298</v>
      </c>
      <c r="X37" s="374"/>
      <c r="Y37" s="375"/>
      <c r="Z37" s="375"/>
      <c r="AA37" s="375"/>
      <c r="AB37" s="375"/>
      <c r="AC37" s="401">
        <v>125</v>
      </c>
      <c r="AD37" s="441">
        <v>4554</v>
      </c>
      <c r="AE37" s="370"/>
      <c r="AF37" s="370"/>
      <c r="AG37" s="370"/>
      <c r="AH37" s="370"/>
      <c r="AI37" s="371">
        <v>5673</v>
      </c>
      <c r="AJ37" s="407">
        <v>1.82</v>
      </c>
      <c r="AK37" s="372"/>
      <c r="AL37" s="372"/>
      <c r="AM37" s="372"/>
      <c r="AN37" s="372"/>
      <c r="AO37" s="373">
        <v>2.2662414632812498</v>
      </c>
      <c r="AP37" s="374"/>
      <c r="AQ37" s="375"/>
      <c r="AR37" s="375"/>
      <c r="AS37" s="375"/>
      <c r="AT37" s="375"/>
      <c r="AU37" s="401">
        <v>500</v>
      </c>
    </row>
    <row r="38" spans="1:47" ht="15" customHeight="1" x14ac:dyDescent="0.25">
      <c r="A38" s="933"/>
      <c r="B38" s="936"/>
      <c r="C38" s="329" t="s">
        <v>15</v>
      </c>
      <c r="D38" s="330" t="s">
        <v>17</v>
      </c>
      <c r="E38" s="376"/>
      <c r="F38" s="377"/>
      <c r="G38" s="377"/>
      <c r="H38" s="377"/>
      <c r="I38" s="377"/>
      <c r="J38" s="378">
        <v>468</v>
      </c>
      <c r="K38" s="379">
        <v>950</v>
      </c>
      <c r="L38" s="729"/>
      <c r="M38" s="423"/>
      <c r="N38" s="423"/>
      <c r="O38" s="423"/>
      <c r="P38" s="423"/>
      <c r="Q38" s="424">
        <v>5173</v>
      </c>
      <c r="R38" s="735"/>
      <c r="S38" s="736"/>
      <c r="T38" s="736"/>
      <c r="U38" s="736"/>
      <c r="V38" s="736"/>
      <c r="W38" s="737">
        <v>5298</v>
      </c>
      <c r="X38" s="385"/>
      <c r="Y38" s="386"/>
      <c r="Z38" s="386"/>
      <c r="AA38" s="386"/>
      <c r="AB38" s="386"/>
      <c r="AC38" s="387">
        <v>125</v>
      </c>
      <c r="AD38" s="442">
        <v>4554</v>
      </c>
      <c r="AE38" s="381"/>
      <c r="AF38" s="381"/>
      <c r="AG38" s="381"/>
      <c r="AH38" s="381"/>
      <c r="AI38" s="382">
        <v>5673</v>
      </c>
      <c r="AJ38" s="408">
        <v>1.82</v>
      </c>
      <c r="AK38" s="383"/>
      <c r="AL38" s="383"/>
      <c r="AM38" s="383"/>
      <c r="AN38" s="383"/>
      <c r="AO38" s="384">
        <v>2.2662414632812498</v>
      </c>
      <c r="AP38" s="385"/>
      <c r="AQ38" s="386"/>
      <c r="AR38" s="386"/>
      <c r="AS38" s="386"/>
      <c r="AT38" s="386"/>
      <c r="AU38" s="387">
        <v>500</v>
      </c>
    </row>
    <row r="39" spans="1:47" ht="15" customHeight="1" x14ac:dyDescent="0.25">
      <c r="A39" s="933"/>
      <c r="B39" s="936"/>
      <c r="C39" s="329" t="s">
        <v>15</v>
      </c>
      <c r="D39" s="330" t="s">
        <v>18</v>
      </c>
      <c r="E39" s="409"/>
      <c r="F39" s="410"/>
      <c r="G39" s="410"/>
      <c r="H39" s="410"/>
      <c r="I39" s="410"/>
      <c r="J39" s="378">
        <v>465</v>
      </c>
      <c r="K39" s="379">
        <v>950</v>
      </c>
      <c r="L39" s="731"/>
      <c r="M39" s="427"/>
      <c r="N39" s="427"/>
      <c r="O39" s="427"/>
      <c r="P39" s="427"/>
      <c r="Q39" s="424">
        <v>5161</v>
      </c>
      <c r="R39" s="741"/>
      <c r="S39" s="742"/>
      <c r="T39" s="742"/>
      <c r="U39" s="742"/>
      <c r="V39" s="742"/>
      <c r="W39" s="737">
        <v>5289</v>
      </c>
      <c r="X39" s="385"/>
      <c r="Y39" s="386"/>
      <c r="Z39" s="386"/>
      <c r="AA39" s="386"/>
      <c r="AB39" s="386"/>
      <c r="AC39" s="387">
        <v>128</v>
      </c>
      <c r="AD39" s="442">
        <v>4554</v>
      </c>
      <c r="AE39" s="381"/>
      <c r="AF39" s="381"/>
      <c r="AG39" s="381"/>
      <c r="AH39" s="381"/>
      <c r="AI39" s="382">
        <v>5673</v>
      </c>
      <c r="AJ39" s="408">
        <v>1.82</v>
      </c>
      <c r="AK39" s="383"/>
      <c r="AL39" s="383"/>
      <c r="AM39" s="383"/>
      <c r="AN39" s="383"/>
      <c r="AO39" s="384">
        <v>2.2662414632812498</v>
      </c>
      <c r="AP39" s="385"/>
      <c r="AQ39" s="386"/>
      <c r="AR39" s="386"/>
      <c r="AS39" s="386"/>
      <c r="AT39" s="386"/>
      <c r="AU39" s="387">
        <v>512</v>
      </c>
    </row>
    <row r="40" spans="1:47" ht="15" customHeight="1" x14ac:dyDescent="0.25">
      <c r="A40" s="933"/>
      <c r="B40" s="936"/>
      <c r="C40" s="329" t="s">
        <v>15</v>
      </c>
      <c r="D40" s="330" t="s">
        <v>19</v>
      </c>
      <c r="E40" s="409"/>
      <c r="F40" s="410"/>
      <c r="G40" s="410"/>
      <c r="H40" s="410"/>
      <c r="I40" s="410"/>
      <c r="J40" s="378">
        <v>463</v>
      </c>
      <c r="K40" s="379">
        <v>950</v>
      </c>
      <c r="L40" s="731"/>
      <c r="M40" s="427"/>
      <c r="N40" s="427"/>
      <c r="O40" s="427"/>
      <c r="P40" s="427"/>
      <c r="Q40" s="424">
        <v>5149</v>
      </c>
      <c r="R40" s="741"/>
      <c r="S40" s="742"/>
      <c r="T40" s="742"/>
      <c r="U40" s="742"/>
      <c r="V40" s="742"/>
      <c r="W40" s="737">
        <v>5280</v>
      </c>
      <c r="X40" s="385"/>
      <c r="Y40" s="386"/>
      <c r="Z40" s="386"/>
      <c r="AA40" s="386"/>
      <c r="AB40" s="386"/>
      <c r="AC40" s="387">
        <v>131</v>
      </c>
      <c r="AD40" s="442">
        <v>4554</v>
      </c>
      <c r="AE40" s="381"/>
      <c r="AF40" s="381"/>
      <c r="AG40" s="381"/>
      <c r="AH40" s="381"/>
      <c r="AI40" s="382">
        <v>5673</v>
      </c>
      <c r="AJ40" s="408">
        <v>1.82</v>
      </c>
      <c r="AK40" s="383"/>
      <c r="AL40" s="383"/>
      <c r="AM40" s="383"/>
      <c r="AN40" s="383"/>
      <c r="AO40" s="384">
        <v>2.2662414632812498</v>
      </c>
      <c r="AP40" s="385"/>
      <c r="AQ40" s="386"/>
      <c r="AR40" s="386"/>
      <c r="AS40" s="386"/>
      <c r="AT40" s="386"/>
      <c r="AU40" s="387">
        <v>524</v>
      </c>
    </row>
    <row r="41" spans="1:47" ht="15" customHeight="1" x14ac:dyDescent="0.25">
      <c r="A41" s="933"/>
      <c r="B41" s="936"/>
      <c r="C41" s="329" t="s">
        <v>15</v>
      </c>
      <c r="D41" s="330" t="s">
        <v>20</v>
      </c>
      <c r="E41" s="409"/>
      <c r="F41" s="410"/>
      <c r="G41" s="410"/>
      <c r="H41" s="410"/>
      <c r="I41" s="410"/>
      <c r="J41" s="378">
        <v>461</v>
      </c>
      <c r="K41" s="379">
        <v>950</v>
      </c>
      <c r="L41" s="731"/>
      <c r="M41" s="427"/>
      <c r="N41" s="427"/>
      <c r="O41" s="427"/>
      <c r="P41" s="427"/>
      <c r="Q41" s="424">
        <v>5053</v>
      </c>
      <c r="R41" s="741"/>
      <c r="S41" s="742"/>
      <c r="T41" s="742"/>
      <c r="U41" s="742"/>
      <c r="V41" s="742"/>
      <c r="W41" s="737">
        <v>5166</v>
      </c>
      <c r="X41" s="385"/>
      <c r="Y41" s="386"/>
      <c r="Z41" s="386"/>
      <c r="AA41" s="386"/>
      <c r="AB41" s="386"/>
      <c r="AC41" s="387">
        <v>113</v>
      </c>
      <c r="AD41" s="443">
        <v>4417</v>
      </c>
      <c r="AE41" s="381"/>
      <c r="AF41" s="381"/>
      <c r="AG41" s="381"/>
      <c r="AH41" s="381"/>
      <c r="AI41" s="382">
        <v>5503</v>
      </c>
      <c r="AJ41" s="411">
        <v>1.77</v>
      </c>
      <c r="AK41" s="383"/>
      <c r="AL41" s="383"/>
      <c r="AM41" s="383"/>
      <c r="AN41" s="383"/>
      <c r="AO41" s="384">
        <v>2.203982082421875</v>
      </c>
      <c r="AP41" s="385"/>
      <c r="AQ41" s="386"/>
      <c r="AR41" s="386"/>
      <c r="AS41" s="386"/>
      <c r="AT41" s="386"/>
      <c r="AU41" s="387">
        <v>450</v>
      </c>
    </row>
    <row r="42" spans="1:47" ht="15" customHeight="1" x14ac:dyDescent="0.25">
      <c r="A42" s="933"/>
      <c r="B42" s="936"/>
      <c r="C42" s="329" t="s">
        <v>15</v>
      </c>
      <c r="D42" s="330" t="s">
        <v>3</v>
      </c>
      <c r="E42" s="409"/>
      <c r="F42" s="410"/>
      <c r="G42" s="410"/>
      <c r="H42" s="410"/>
      <c r="I42" s="377">
        <v>448</v>
      </c>
      <c r="J42" s="378">
        <v>458</v>
      </c>
      <c r="K42" s="379">
        <v>950</v>
      </c>
      <c r="L42" s="731"/>
      <c r="M42" s="427"/>
      <c r="N42" s="427"/>
      <c r="O42" s="427"/>
      <c r="P42" s="423">
        <v>4869</v>
      </c>
      <c r="Q42" s="424">
        <v>4984</v>
      </c>
      <c r="R42" s="741"/>
      <c r="S42" s="742"/>
      <c r="T42" s="742"/>
      <c r="U42" s="742"/>
      <c r="V42" s="736">
        <v>4967</v>
      </c>
      <c r="W42" s="737">
        <v>5086</v>
      </c>
      <c r="X42" s="385"/>
      <c r="Y42" s="386"/>
      <c r="Z42" s="386"/>
      <c r="AA42" s="386"/>
      <c r="AB42" s="388">
        <v>98</v>
      </c>
      <c r="AC42" s="387">
        <v>102</v>
      </c>
      <c r="AD42" s="443">
        <v>4326</v>
      </c>
      <c r="AE42" s="381"/>
      <c r="AF42" s="381"/>
      <c r="AG42" s="381"/>
      <c r="AH42" s="381">
        <v>5258</v>
      </c>
      <c r="AI42" s="382">
        <v>5390</v>
      </c>
      <c r="AJ42" s="411">
        <v>1.73</v>
      </c>
      <c r="AK42" s="383"/>
      <c r="AL42" s="383"/>
      <c r="AM42" s="383"/>
      <c r="AN42" s="383">
        <v>2.101633734375</v>
      </c>
      <c r="AO42" s="384">
        <v>2.1541745777343748</v>
      </c>
      <c r="AP42" s="385"/>
      <c r="AQ42" s="386"/>
      <c r="AR42" s="386"/>
      <c r="AS42" s="386"/>
      <c r="AT42" s="388">
        <v>389</v>
      </c>
      <c r="AU42" s="387">
        <v>406</v>
      </c>
    </row>
    <row r="43" spans="1:47" ht="15" customHeight="1" x14ac:dyDescent="0.25">
      <c r="A43" s="933"/>
      <c r="B43" s="936"/>
      <c r="C43" s="329" t="s">
        <v>15</v>
      </c>
      <c r="D43" s="330" t="s">
        <v>2</v>
      </c>
      <c r="E43" s="376"/>
      <c r="F43" s="377"/>
      <c r="G43" s="377"/>
      <c r="H43" s="377">
        <v>437</v>
      </c>
      <c r="I43" s="377">
        <v>446</v>
      </c>
      <c r="J43" s="378">
        <v>456</v>
      </c>
      <c r="K43" s="379">
        <v>950</v>
      </c>
      <c r="L43" s="729"/>
      <c r="M43" s="423"/>
      <c r="N43" s="423"/>
      <c r="O43" s="423">
        <v>4707</v>
      </c>
      <c r="P43" s="423">
        <v>4818</v>
      </c>
      <c r="Q43" s="424">
        <v>4930</v>
      </c>
      <c r="R43" s="735"/>
      <c r="S43" s="736"/>
      <c r="T43" s="736"/>
      <c r="U43" s="736">
        <v>4793</v>
      </c>
      <c r="V43" s="736">
        <v>4908</v>
      </c>
      <c r="W43" s="737">
        <v>5024</v>
      </c>
      <c r="X43" s="385"/>
      <c r="Y43" s="386"/>
      <c r="Z43" s="386"/>
      <c r="AA43" s="388">
        <v>86</v>
      </c>
      <c r="AB43" s="388">
        <v>90</v>
      </c>
      <c r="AC43" s="387">
        <v>94</v>
      </c>
      <c r="AD43" s="403">
        <v>4259</v>
      </c>
      <c r="AE43" s="381"/>
      <c r="AF43" s="381"/>
      <c r="AG43" s="381">
        <v>5049</v>
      </c>
      <c r="AH43" s="381">
        <v>5176</v>
      </c>
      <c r="AI43" s="382">
        <v>5306</v>
      </c>
      <c r="AJ43" s="412">
        <v>1.7</v>
      </c>
      <c r="AK43" s="383"/>
      <c r="AL43" s="383"/>
      <c r="AM43" s="383">
        <v>2.0148187499999999</v>
      </c>
      <c r="AN43" s="383">
        <v>2.0651892187500001</v>
      </c>
      <c r="AO43" s="384">
        <v>2.1168189492187501</v>
      </c>
      <c r="AP43" s="385"/>
      <c r="AQ43" s="386"/>
      <c r="AR43" s="386"/>
      <c r="AS43" s="388">
        <v>342</v>
      </c>
      <c r="AT43" s="388">
        <v>358</v>
      </c>
      <c r="AU43" s="387">
        <v>376</v>
      </c>
    </row>
    <row r="44" spans="1:47" ht="15" customHeight="1" x14ac:dyDescent="0.25">
      <c r="A44" s="933"/>
      <c r="B44" s="936"/>
      <c r="C44" s="329" t="s">
        <v>15</v>
      </c>
      <c r="D44" s="330" t="s">
        <v>21</v>
      </c>
      <c r="E44" s="376"/>
      <c r="F44" s="377"/>
      <c r="G44" s="377">
        <v>403</v>
      </c>
      <c r="H44" s="377">
        <v>420</v>
      </c>
      <c r="I44" s="377">
        <v>429</v>
      </c>
      <c r="J44" s="378">
        <v>439</v>
      </c>
      <c r="K44" s="379">
        <v>950</v>
      </c>
      <c r="L44" s="729"/>
      <c r="M44" s="423"/>
      <c r="N44" s="423">
        <v>4396</v>
      </c>
      <c r="O44" s="423">
        <v>4600</v>
      </c>
      <c r="P44" s="423">
        <v>4708</v>
      </c>
      <c r="Q44" s="424">
        <v>4818</v>
      </c>
      <c r="R44" s="735"/>
      <c r="S44" s="736"/>
      <c r="T44" s="736">
        <v>4487</v>
      </c>
      <c r="U44" s="736">
        <v>4700</v>
      </c>
      <c r="V44" s="736">
        <v>4812</v>
      </c>
      <c r="W44" s="737">
        <v>4927</v>
      </c>
      <c r="X44" s="385"/>
      <c r="Y44" s="386"/>
      <c r="Z44" s="388">
        <v>91</v>
      </c>
      <c r="AA44" s="388">
        <v>100</v>
      </c>
      <c r="AB44" s="388">
        <v>104</v>
      </c>
      <c r="AC44" s="387">
        <v>109</v>
      </c>
      <c r="AD44" s="403">
        <v>4216</v>
      </c>
      <c r="AE44" s="381"/>
      <c r="AF44" s="381">
        <v>4760</v>
      </c>
      <c r="AG44" s="381">
        <v>4998</v>
      </c>
      <c r="AH44" s="381">
        <v>5123</v>
      </c>
      <c r="AI44" s="382">
        <v>5252</v>
      </c>
      <c r="AJ44" s="412">
        <v>1.69</v>
      </c>
      <c r="AK44" s="383"/>
      <c r="AL44" s="383">
        <v>1.9075874999999998</v>
      </c>
      <c r="AM44" s="383">
        <v>2.0029668749999998</v>
      </c>
      <c r="AN44" s="383">
        <v>2.0530410468749998</v>
      </c>
      <c r="AO44" s="384">
        <v>2.1043670730468746</v>
      </c>
      <c r="AP44" s="385"/>
      <c r="AQ44" s="386"/>
      <c r="AR44" s="388">
        <v>364</v>
      </c>
      <c r="AS44" s="388">
        <v>398</v>
      </c>
      <c r="AT44" s="388">
        <v>415</v>
      </c>
      <c r="AU44" s="387">
        <v>434</v>
      </c>
    </row>
    <row r="45" spans="1:47" ht="15" customHeight="1" x14ac:dyDescent="0.25">
      <c r="A45" s="933"/>
      <c r="B45" s="936"/>
      <c r="C45" s="329" t="s">
        <v>15</v>
      </c>
      <c r="D45" s="330" t="s">
        <v>23</v>
      </c>
      <c r="E45" s="376"/>
      <c r="F45" s="377">
        <v>383</v>
      </c>
      <c r="G45" s="377">
        <v>399</v>
      </c>
      <c r="H45" s="377">
        <v>416</v>
      </c>
      <c r="I45" s="377">
        <v>425</v>
      </c>
      <c r="J45" s="378">
        <v>434</v>
      </c>
      <c r="K45" s="379">
        <v>950</v>
      </c>
      <c r="L45" s="729"/>
      <c r="M45" s="423">
        <v>4157</v>
      </c>
      <c r="N45" s="423">
        <v>4348</v>
      </c>
      <c r="O45" s="423">
        <v>4551</v>
      </c>
      <c r="P45" s="423">
        <v>4658</v>
      </c>
      <c r="Q45" s="424">
        <v>4767</v>
      </c>
      <c r="R45" s="735"/>
      <c r="S45" s="736">
        <v>4240</v>
      </c>
      <c r="T45" s="736">
        <v>4439</v>
      </c>
      <c r="U45" s="736">
        <v>4650</v>
      </c>
      <c r="V45" s="736">
        <v>4762</v>
      </c>
      <c r="W45" s="737">
        <v>4875</v>
      </c>
      <c r="X45" s="385"/>
      <c r="Y45" s="388">
        <v>83</v>
      </c>
      <c r="Z45" s="388">
        <v>91</v>
      </c>
      <c r="AA45" s="388">
        <v>99</v>
      </c>
      <c r="AB45" s="388">
        <v>104</v>
      </c>
      <c r="AC45" s="387">
        <v>108</v>
      </c>
      <c r="AD45" s="380">
        <v>4173</v>
      </c>
      <c r="AE45" s="381">
        <v>4486</v>
      </c>
      <c r="AF45" s="381">
        <v>4711</v>
      </c>
      <c r="AG45" s="381">
        <v>4947</v>
      </c>
      <c r="AH45" s="381">
        <v>5071</v>
      </c>
      <c r="AI45" s="382">
        <v>5198</v>
      </c>
      <c r="AJ45" s="413">
        <v>1.67</v>
      </c>
      <c r="AK45" s="383">
        <v>1.79525</v>
      </c>
      <c r="AL45" s="383">
        <v>1.8850125</v>
      </c>
      <c r="AM45" s="383">
        <v>1.9792631249999999</v>
      </c>
      <c r="AN45" s="383">
        <v>2.0287447031250001</v>
      </c>
      <c r="AO45" s="384">
        <v>2.079463320703125</v>
      </c>
      <c r="AP45" s="385"/>
      <c r="AQ45" s="388">
        <v>329</v>
      </c>
      <c r="AR45" s="388">
        <v>363</v>
      </c>
      <c r="AS45" s="388">
        <v>396</v>
      </c>
      <c r="AT45" s="388">
        <v>413</v>
      </c>
      <c r="AU45" s="387">
        <v>431</v>
      </c>
    </row>
    <row r="46" spans="1:47" ht="15.75" customHeight="1" thickBot="1" x14ac:dyDescent="0.3">
      <c r="A46" s="934"/>
      <c r="B46" s="937"/>
      <c r="C46" s="417" t="s">
        <v>15</v>
      </c>
      <c r="D46" s="332" t="s">
        <v>26</v>
      </c>
      <c r="E46" s="389">
        <v>357</v>
      </c>
      <c r="F46" s="390">
        <v>379</v>
      </c>
      <c r="G46" s="390">
        <v>395</v>
      </c>
      <c r="H46" s="390">
        <v>412</v>
      </c>
      <c r="I46" s="390">
        <v>421</v>
      </c>
      <c r="J46" s="391">
        <v>430</v>
      </c>
      <c r="K46" s="392">
        <v>950</v>
      </c>
      <c r="L46" s="415">
        <v>3850</v>
      </c>
      <c r="M46" s="425">
        <v>4116</v>
      </c>
      <c r="N46" s="425">
        <v>4306</v>
      </c>
      <c r="O46" s="425">
        <v>4506</v>
      </c>
      <c r="P46" s="425">
        <v>4613</v>
      </c>
      <c r="Q46" s="426">
        <v>4721</v>
      </c>
      <c r="R46" s="420">
        <v>3920</v>
      </c>
      <c r="S46" s="739">
        <v>4197</v>
      </c>
      <c r="T46" s="739">
        <v>4395</v>
      </c>
      <c r="U46" s="739">
        <v>4604</v>
      </c>
      <c r="V46" s="739">
        <v>4715</v>
      </c>
      <c r="W46" s="740">
        <v>4827</v>
      </c>
      <c r="X46" s="414">
        <v>70</v>
      </c>
      <c r="Y46" s="399">
        <v>81</v>
      </c>
      <c r="Z46" s="399">
        <v>89</v>
      </c>
      <c r="AA46" s="399">
        <v>98</v>
      </c>
      <c r="AB46" s="399">
        <v>102</v>
      </c>
      <c r="AC46" s="400">
        <v>106</v>
      </c>
      <c r="AD46" s="420">
        <v>4130</v>
      </c>
      <c r="AE46" s="394">
        <v>4440</v>
      </c>
      <c r="AF46" s="394">
        <v>4662</v>
      </c>
      <c r="AG46" s="394">
        <v>4896</v>
      </c>
      <c r="AH46" s="394">
        <v>5019</v>
      </c>
      <c r="AI46" s="395">
        <v>5145</v>
      </c>
      <c r="AJ46" s="433">
        <v>1.65</v>
      </c>
      <c r="AK46" s="396">
        <v>1.7737499999999999</v>
      </c>
      <c r="AL46" s="396">
        <v>1.8624375</v>
      </c>
      <c r="AM46" s="396">
        <v>1.955559375</v>
      </c>
      <c r="AN46" s="396">
        <v>2.004448359375</v>
      </c>
      <c r="AO46" s="397">
        <v>2.0545595683593749</v>
      </c>
      <c r="AP46" s="414">
        <v>280</v>
      </c>
      <c r="AQ46" s="399">
        <v>324</v>
      </c>
      <c r="AR46" s="399">
        <v>356</v>
      </c>
      <c r="AS46" s="399">
        <v>390</v>
      </c>
      <c r="AT46" s="399">
        <v>406</v>
      </c>
      <c r="AU46" s="400">
        <v>424</v>
      </c>
    </row>
    <row r="47" spans="1:47" ht="15.75" thickBot="1" x14ac:dyDescent="0.3">
      <c r="E47" s="750"/>
      <c r="F47" s="751"/>
      <c r="G47" s="751"/>
      <c r="H47" s="751"/>
      <c r="I47" s="751"/>
      <c r="J47" s="751"/>
      <c r="K47" s="751"/>
      <c r="L47" s="751"/>
      <c r="M47" s="751"/>
      <c r="N47" s="751"/>
      <c r="O47" s="751"/>
      <c r="P47" s="751"/>
      <c r="Q47" s="751"/>
      <c r="R47" s="751"/>
      <c r="S47" s="751"/>
      <c r="T47" s="751"/>
      <c r="U47" s="751"/>
      <c r="V47" s="751"/>
      <c r="W47" s="751"/>
      <c r="X47" s="751"/>
      <c r="Y47" s="751"/>
      <c r="Z47" s="751"/>
      <c r="AA47" s="751"/>
      <c r="AB47" s="751"/>
      <c r="AC47" s="752"/>
      <c r="AD47" s="750"/>
      <c r="AE47" s="751"/>
      <c r="AF47" s="751"/>
      <c r="AG47" s="751"/>
      <c r="AH47" s="751"/>
      <c r="AI47" s="751"/>
      <c r="AJ47" s="751"/>
      <c r="AK47" s="751"/>
      <c r="AL47" s="751"/>
      <c r="AM47" s="751"/>
      <c r="AN47" s="751"/>
      <c r="AO47" s="751"/>
      <c r="AP47" s="751"/>
      <c r="AQ47" s="751"/>
      <c r="AR47" s="751"/>
      <c r="AS47" s="751"/>
      <c r="AT47" s="751"/>
      <c r="AU47" s="752"/>
    </row>
    <row r="48" spans="1:47" x14ac:dyDescent="0.25">
      <c r="E48" s="750"/>
      <c r="F48" s="751"/>
      <c r="G48" s="751"/>
      <c r="H48" s="751"/>
      <c r="I48" s="751"/>
      <c r="J48" s="751"/>
      <c r="K48" s="751"/>
      <c r="L48" s="751"/>
      <c r="M48" s="751"/>
      <c r="N48" s="751"/>
      <c r="O48" s="848" t="s">
        <v>371</v>
      </c>
      <c r="P48" s="849"/>
      <c r="Q48" s="849"/>
      <c r="R48" s="668" t="s">
        <v>369</v>
      </c>
      <c r="S48" s="683" t="s">
        <v>370</v>
      </c>
      <c r="T48" s="751"/>
      <c r="U48" s="873" t="s">
        <v>385</v>
      </c>
      <c r="V48" s="874"/>
      <c r="W48" s="874"/>
      <c r="X48" s="874"/>
      <c r="Y48" s="874"/>
      <c r="Z48" s="874"/>
      <c r="AA48" s="874"/>
      <c r="AB48" s="874"/>
      <c r="AC48" s="875"/>
      <c r="AD48" s="850" t="s">
        <v>372</v>
      </c>
      <c r="AE48" s="851"/>
      <c r="AF48" s="851"/>
      <c r="AG48" s="674" t="s">
        <v>369</v>
      </c>
      <c r="AH48" s="675" t="s">
        <v>370</v>
      </c>
      <c r="AI48" s="751"/>
      <c r="AJ48" s="864" t="s">
        <v>384</v>
      </c>
      <c r="AK48" s="865"/>
      <c r="AL48" s="865"/>
      <c r="AM48" s="865"/>
      <c r="AN48" s="865"/>
      <c r="AO48" s="865"/>
      <c r="AP48" s="865"/>
      <c r="AQ48" s="865"/>
      <c r="AR48" s="865"/>
      <c r="AS48" s="865"/>
      <c r="AT48" s="865"/>
      <c r="AU48" s="866"/>
    </row>
    <row r="49" spans="5:47" x14ac:dyDescent="0.25">
      <c r="E49" s="750"/>
      <c r="F49" s="751"/>
      <c r="G49" s="751"/>
      <c r="H49" s="751"/>
      <c r="I49" s="751"/>
      <c r="J49" s="751"/>
      <c r="K49" s="751"/>
      <c r="L49" s="751"/>
      <c r="M49" s="751"/>
      <c r="N49" s="757"/>
      <c r="O49" s="835" t="s">
        <v>366</v>
      </c>
      <c r="P49" s="836"/>
      <c r="Q49" s="836"/>
      <c r="R49" s="671">
        <v>950</v>
      </c>
      <c r="S49" s="684">
        <f>R49*0.585</f>
        <v>555.75</v>
      </c>
      <c r="T49" s="757"/>
      <c r="U49" s="876"/>
      <c r="V49" s="877"/>
      <c r="W49" s="877"/>
      <c r="X49" s="877"/>
      <c r="Y49" s="877"/>
      <c r="Z49" s="877"/>
      <c r="AA49" s="877"/>
      <c r="AB49" s="877"/>
      <c r="AC49" s="878"/>
      <c r="AD49" s="829" t="s">
        <v>366</v>
      </c>
      <c r="AE49" s="830"/>
      <c r="AF49" s="830"/>
      <c r="AG49" s="679">
        <v>1250</v>
      </c>
      <c r="AH49" s="678">
        <f>AG49*0.585</f>
        <v>731.25</v>
      </c>
      <c r="AI49" s="751"/>
      <c r="AJ49" s="867"/>
      <c r="AK49" s="868"/>
      <c r="AL49" s="868"/>
      <c r="AM49" s="868"/>
      <c r="AN49" s="868"/>
      <c r="AO49" s="868"/>
      <c r="AP49" s="868"/>
      <c r="AQ49" s="868"/>
      <c r="AR49" s="868"/>
      <c r="AS49" s="868"/>
      <c r="AT49" s="868"/>
      <c r="AU49" s="869"/>
    </row>
    <row r="50" spans="5:47" x14ac:dyDescent="0.25">
      <c r="E50" s="750"/>
      <c r="F50" s="751"/>
      <c r="G50" s="751"/>
      <c r="H50" s="751"/>
      <c r="I50" s="751"/>
      <c r="J50" s="751"/>
      <c r="K50" s="751"/>
      <c r="L50" s="751"/>
      <c r="M50" s="751"/>
      <c r="N50" s="757"/>
      <c r="O50" s="837" t="s">
        <v>356</v>
      </c>
      <c r="P50" s="838"/>
      <c r="Q50" s="838"/>
      <c r="R50" s="671">
        <v>347</v>
      </c>
      <c r="S50" s="684">
        <f t="shared" ref="S50:S52" si="0">R50*0.585</f>
        <v>202.99499999999998</v>
      </c>
      <c r="T50" s="757"/>
      <c r="U50" s="876"/>
      <c r="V50" s="877"/>
      <c r="W50" s="877"/>
      <c r="X50" s="877"/>
      <c r="Y50" s="877"/>
      <c r="Z50" s="877"/>
      <c r="AA50" s="877"/>
      <c r="AB50" s="877"/>
      <c r="AC50" s="878"/>
      <c r="AD50" s="831" t="s">
        <v>356</v>
      </c>
      <c r="AE50" s="832"/>
      <c r="AF50" s="832"/>
      <c r="AG50" s="679">
        <f>AE5*2/12</f>
        <v>416.66666666666669</v>
      </c>
      <c r="AH50" s="678">
        <f t="shared" ref="AH50:AH52" si="1">AG50*0.585</f>
        <v>243.75</v>
      </c>
      <c r="AI50" s="751"/>
      <c r="AJ50" s="867"/>
      <c r="AK50" s="868"/>
      <c r="AL50" s="868"/>
      <c r="AM50" s="868"/>
      <c r="AN50" s="868"/>
      <c r="AO50" s="868"/>
      <c r="AP50" s="868"/>
      <c r="AQ50" s="868"/>
      <c r="AR50" s="868"/>
      <c r="AS50" s="868"/>
      <c r="AT50" s="868"/>
      <c r="AU50" s="869"/>
    </row>
    <row r="51" spans="5:47" x14ac:dyDescent="0.25">
      <c r="E51" s="750"/>
      <c r="F51" s="751"/>
      <c r="G51" s="751"/>
      <c r="H51" s="751"/>
      <c r="I51" s="751"/>
      <c r="J51" s="751"/>
      <c r="K51" s="751"/>
      <c r="L51" s="751"/>
      <c r="M51" s="751"/>
      <c r="N51" s="757"/>
      <c r="O51" s="837" t="s">
        <v>367</v>
      </c>
      <c r="P51" s="838"/>
      <c r="Q51" s="838"/>
      <c r="R51" s="671">
        <v>1450</v>
      </c>
      <c r="S51" s="684">
        <f>R51-R51*0.1</f>
        <v>1305</v>
      </c>
      <c r="T51" s="757"/>
      <c r="U51" s="876"/>
      <c r="V51" s="877"/>
      <c r="W51" s="877"/>
      <c r="X51" s="877"/>
      <c r="Y51" s="877"/>
      <c r="Z51" s="877"/>
      <c r="AA51" s="877"/>
      <c r="AB51" s="877"/>
      <c r="AC51" s="878"/>
      <c r="AD51" s="831" t="s">
        <v>367</v>
      </c>
      <c r="AE51" s="832"/>
      <c r="AF51" s="832"/>
      <c r="AG51" s="679">
        <v>1450</v>
      </c>
      <c r="AH51" s="678">
        <f>AG51-AG51*0.1</f>
        <v>1305</v>
      </c>
      <c r="AI51" s="751"/>
      <c r="AJ51" s="867"/>
      <c r="AK51" s="868"/>
      <c r="AL51" s="868"/>
      <c r="AM51" s="868"/>
      <c r="AN51" s="868"/>
      <c r="AO51" s="868"/>
      <c r="AP51" s="868"/>
      <c r="AQ51" s="868"/>
      <c r="AR51" s="868"/>
      <c r="AS51" s="868"/>
      <c r="AT51" s="868"/>
      <c r="AU51" s="869"/>
    </row>
    <row r="52" spans="5:47" ht="15.75" thickBot="1" x14ac:dyDescent="0.3">
      <c r="E52" s="758"/>
      <c r="F52" s="753"/>
      <c r="G52" s="753"/>
      <c r="H52" s="753"/>
      <c r="I52" s="753"/>
      <c r="J52" s="753"/>
      <c r="K52" s="753"/>
      <c r="L52" s="753"/>
      <c r="M52" s="753"/>
      <c r="N52" s="759"/>
      <c r="O52" s="827" t="s">
        <v>368</v>
      </c>
      <c r="P52" s="828"/>
      <c r="Q52" s="828"/>
      <c r="R52" s="743">
        <f>R46/64</f>
        <v>61.25</v>
      </c>
      <c r="S52" s="744">
        <f t="shared" si="0"/>
        <v>35.831249999999997</v>
      </c>
      <c r="T52" s="759"/>
      <c r="U52" s="879"/>
      <c r="V52" s="880"/>
      <c r="W52" s="880"/>
      <c r="X52" s="880"/>
      <c r="Y52" s="880"/>
      <c r="Z52" s="880"/>
      <c r="AA52" s="880"/>
      <c r="AB52" s="880"/>
      <c r="AC52" s="881"/>
      <c r="AD52" s="833" t="s">
        <v>368</v>
      </c>
      <c r="AE52" s="834"/>
      <c r="AF52" s="834"/>
      <c r="AG52" s="745">
        <f>AD46/64</f>
        <v>64.53125</v>
      </c>
      <c r="AH52" s="746">
        <f t="shared" si="1"/>
        <v>37.750781249999996</v>
      </c>
      <c r="AI52" s="753"/>
      <c r="AJ52" s="870"/>
      <c r="AK52" s="871"/>
      <c r="AL52" s="871"/>
      <c r="AM52" s="871"/>
      <c r="AN52" s="871"/>
      <c r="AO52" s="871"/>
      <c r="AP52" s="871"/>
      <c r="AQ52" s="871"/>
      <c r="AR52" s="871"/>
      <c r="AS52" s="871"/>
      <c r="AT52" s="871"/>
      <c r="AU52" s="872"/>
    </row>
    <row r="56" spans="5:47" x14ac:dyDescent="0.25">
      <c r="T56" s="760"/>
    </row>
  </sheetData>
  <mergeCells count="45">
    <mergeCell ref="K3:K6"/>
    <mergeCell ref="E3:J4"/>
    <mergeCell ref="A3:D5"/>
    <mergeCell ref="A37:A46"/>
    <mergeCell ref="B37:B46"/>
    <mergeCell ref="A28:A36"/>
    <mergeCell ref="B28:B36"/>
    <mergeCell ref="A11:A18"/>
    <mergeCell ref="B11:B18"/>
    <mergeCell ref="A19:A27"/>
    <mergeCell ref="B19:B27"/>
    <mergeCell ref="C7:C10"/>
    <mergeCell ref="D8:D9"/>
    <mergeCell ref="E7:J7"/>
    <mergeCell ref="G5:I5"/>
    <mergeCell ref="E6:J6"/>
    <mergeCell ref="AJ3:AO4"/>
    <mergeCell ref="N5:P5"/>
    <mergeCell ref="T5:V5"/>
    <mergeCell ref="AJ48:AU52"/>
    <mergeCell ref="U48:AC52"/>
    <mergeCell ref="AP3:AU7"/>
    <mergeCell ref="AD7:AI7"/>
    <mergeCell ref="AJ7:AO7"/>
    <mergeCell ref="L7:Q7"/>
    <mergeCell ref="R7:W7"/>
    <mergeCell ref="X3:AC7"/>
    <mergeCell ref="AD6:AI6"/>
    <mergeCell ref="AJ5:AO5"/>
    <mergeCell ref="AJ6:AO6"/>
    <mergeCell ref="AD3:AI4"/>
    <mergeCell ref="L6:Q6"/>
    <mergeCell ref="R6:W6"/>
    <mergeCell ref="L3:Q4"/>
    <mergeCell ref="R3:W4"/>
    <mergeCell ref="O48:Q48"/>
    <mergeCell ref="AD48:AF48"/>
    <mergeCell ref="O52:Q52"/>
    <mergeCell ref="AD49:AF49"/>
    <mergeCell ref="AD50:AF50"/>
    <mergeCell ref="AD51:AF51"/>
    <mergeCell ref="AD52:AF52"/>
    <mergeCell ref="O49:Q49"/>
    <mergeCell ref="O50:Q50"/>
    <mergeCell ref="O51:Q5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6B206-AD7E-4106-9AFE-39CBE2F07559}">
  <dimension ref="A3:AM693"/>
  <sheetViews>
    <sheetView topLeftCell="A313" zoomScaleNormal="100" workbookViewId="0">
      <pane xSplit="3" topLeftCell="D1" activePane="topRight" state="frozen"/>
      <selection activeCell="A7" sqref="A7"/>
      <selection pane="topRight" activeCell="D351" sqref="D351:O351"/>
    </sheetView>
  </sheetViews>
  <sheetFormatPr defaultRowHeight="12.75" x14ac:dyDescent="0.2"/>
  <cols>
    <col min="1" max="1" width="6.42578125" style="304" customWidth="1"/>
    <col min="2" max="2" width="38.85546875" style="119" customWidth="1"/>
    <col min="3" max="3" width="8.28515625" style="118" customWidth="1"/>
    <col min="4" max="39" width="7.7109375" style="118" customWidth="1"/>
    <col min="40" max="151" width="8.28515625" style="118" customWidth="1"/>
    <col min="152" max="16384" width="9.140625" style="118"/>
  </cols>
  <sheetData>
    <row r="3" spans="1:39" ht="13.5" thickBot="1" x14ac:dyDescent="0.25"/>
    <row r="4" spans="1:39" ht="15" x14ac:dyDescent="0.2">
      <c r="I4" s="946" t="s">
        <v>371</v>
      </c>
      <c r="J4" s="947"/>
      <c r="K4" s="947"/>
      <c r="L4" s="947"/>
      <c r="M4" s="668" t="s">
        <v>369</v>
      </c>
      <c r="N4" s="683" t="s">
        <v>370</v>
      </c>
      <c r="V4" s="850" t="s">
        <v>372</v>
      </c>
      <c r="W4" s="989"/>
      <c r="X4" s="989"/>
      <c r="Y4" s="989"/>
      <c r="Z4" s="674" t="s">
        <v>369</v>
      </c>
      <c r="AA4" s="675" t="s">
        <v>370</v>
      </c>
    </row>
    <row r="5" spans="1:39" ht="12.75" customHeight="1" x14ac:dyDescent="0.2">
      <c r="I5" s="669"/>
      <c r="J5" s="836" t="s">
        <v>366</v>
      </c>
      <c r="K5" s="836"/>
      <c r="L5" s="836"/>
      <c r="M5" s="670">
        <v>950</v>
      </c>
      <c r="N5" s="684">
        <f>M5*0.585</f>
        <v>555.75</v>
      </c>
      <c r="V5" s="676"/>
      <c r="W5" s="830" t="s">
        <v>366</v>
      </c>
      <c r="X5" s="830"/>
      <c r="Y5" s="830"/>
      <c r="Z5" s="677">
        <v>1250</v>
      </c>
      <c r="AA5" s="678">
        <f>Z5*0.585</f>
        <v>731.25</v>
      </c>
    </row>
    <row r="6" spans="1:39" x14ac:dyDescent="0.2">
      <c r="I6" s="669"/>
      <c r="J6" s="838" t="s">
        <v>356</v>
      </c>
      <c r="K6" s="838"/>
      <c r="L6" s="838"/>
      <c r="M6" s="670">
        <v>347</v>
      </c>
      <c r="N6" s="684">
        <f t="shared" ref="N6" si="0">M6*0.585</f>
        <v>202.99499999999998</v>
      </c>
      <c r="V6" s="676"/>
      <c r="W6" s="832" t="s">
        <v>356</v>
      </c>
      <c r="X6" s="832"/>
      <c r="Y6" s="832"/>
      <c r="Z6" s="677">
        <f>AC11*2/12</f>
        <v>416.66666666666669</v>
      </c>
      <c r="AA6" s="678">
        <f t="shared" ref="AA6" si="1">Z6*0.585</f>
        <v>243.75</v>
      </c>
    </row>
    <row r="7" spans="1:39" ht="13.5" thickBot="1" x14ac:dyDescent="0.25">
      <c r="I7" s="672"/>
      <c r="J7" s="828" t="s">
        <v>367</v>
      </c>
      <c r="K7" s="828"/>
      <c r="L7" s="828"/>
      <c r="M7" s="673">
        <v>1450</v>
      </c>
      <c r="N7" s="685">
        <f>M7-M7*0.1</f>
        <v>1305</v>
      </c>
      <c r="V7" s="680"/>
      <c r="W7" s="834" t="s">
        <v>367</v>
      </c>
      <c r="X7" s="834"/>
      <c r="Y7" s="834"/>
      <c r="Z7" s="681">
        <v>1450</v>
      </c>
      <c r="AA7" s="682">
        <f>Z7-Z7*0.1</f>
        <v>1305</v>
      </c>
    </row>
    <row r="8" spans="1:39" ht="13.5" thickBot="1" x14ac:dyDescent="0.25"/>
    <row r="9" spans="1:39" ht="12.75" customHeight="1" x14ac:dyDescent="0.2">
      <c r="D9" s="959">
        <v>2021</v>
      </c>
      <c r="E9" s="959"/>
      <c r="F9" s="959"/>
      <c r="G9" s="959"/>
      <c r="H9" s="959"/>
      <c r="I9" s="960"/>
      <c r="J9" s="963" t="s">
        <v>373</v>
      </c>
      <c r="K9" s="964"/>
      <c r="L9" s="964"/>
      <c r="M9" s="964"/>
      <c r="N9" s="964"/>
      <c r="O9" s="965"/>
      <c r="P9" s="969" t="s">
        <v>375</v>
      </c>
      <c r="Q9" s="969"/>
      <c r="R9" s="969"/>
      <c r="S9" s="969"/>
      <c r="T9" s="969"/>
      <c r="U9" s="970"/>
      <c r="V9" s="975" t="s">
        <v>374</v>
      </c>
      <c r="W9" s="976"/>
      <c r="X9" s="976"/>
      <c r="Y9" s="976"/>
      <c r="Z9" s="976"/>
      <c r="AA9" s="976"/>
      <c r="AB9" s="976"/>
      <c r="AC9" s="976"/>
      <c r="AD9" s="976"/>
      <c r="AE9" s="976"/>
      <c r="AF9" s="976"/>
      <c r="AG9" s="976"/>
      <c r="AH9" s="976"/>
      <c r="AI9" s="976"/>
      <c r="AJ9" s="976"/>
      <c r="AK9" s="976"/>
      <c r="AL9" s="976"/>
      <c r="AM9" s="977"/>
    </row>
    <row r="10" spans="1:39" ht="13.5" customHeight="1" thickBot="1" x14ac:dyDescent="0.25">
      <c r="D10" s="961"/>
      <c r="E10" s="961"/>
      <c r="F10" s="961"/>
      <c r="G10" s="961"/>
      <c r="H10" s="961"/>
      <c r="I10" s="962"/>
      <c r="J10" s="966"/>
      <c r="K10" s="967"/>
      <c r="L10" s="967"/>
      <c r="M10" s="967"/>
      <c r="N10" s="967"/>
      <c r="O10" s="968"/>
      <c r="P10" s="971"/>
      <c r="Q10" s="971"/>
      <c r="R10" s="971"/>
      <c r="S10" s="971"/>
      <c r="T10" s="971"/>
      <c r="U10" s="972"/>
      <c r="V10" s="978"/>
      <c r="W10" s="979"/>
      <c r="X10" s="979"/>
      <c r="Y10" s="979"/>
      <c r="Z10" s="979"/>
      <c r="AA10" s="979"/>
      <c r="AB10" s="979"/>
      <c r="AC10" s="979"/>
      <c r="AD10" s="979"/>
      <c r="AE10" s="979"/>
      <c r="AF10" s="979"/>
      <c r="AG10" s="979"/>
      <c r="AH10" s="979"/>
      <c r="AI10" s="979"/>
      <c r="AJ10" s="979"/>
      <c r="AK10" s="979"/>
      <c r="AL10" s="979"/>
      <c r="AM10" s="980"/>
    </row>
    <row r="11" spans="1:39" ht="13.5" customHeight="1" thickBot="1" x14ac:dyDescent="0.25">
      <c r="A11" s="1044" t="s">
        <v>229</v>
      </c>
      <c r="B11" s="951"/>
      <c r="C11" s="952"/>
      <c r="D11" s="125" t="s">
        <v>30</v>
      </c>
      <c r="E11" s="126">
        <v>2300</v>
      </c>
      <c r="F11" s="953"/>
      <c r="G11" s="954"/>
      <c r="H11" s="955"/>
      <c r="I11" s="128"/>
      <c r="J11" s="1001" t="s">
        <v>31</v>
      </c>
      <c r="K11" s="951"/>
      <c r="L11" s="951"/>
      <c r="M11" s="951"/>
      <c r="N11" s="951"/>
      <c r="O11" s="952"/>
      <c r="P11" s="125" t="s">
        <v>30</v>
      </c>
      <c r="Q11" s="126">
        <v>2550</v>
      </c>
      <c r="R11" s="953"/>
      <c r="S11" s="954"/>
      <c r="T11" s="955"/>
      <c r="U11" s="128"/>
      <c r="V11" s="951" t="s">
        <v>31</v>
      </c>
      <c r="W11" s="951"/>
      <c r="X11" s="951"/>
      <c r="Y11" s="951"/>
      <c r="Z11" s="951"/>
      <c r="AA11" s="952"/>
      <c r="AB11" s="125" t="s">
        <v>30</v>
      </c>
      <c r="AC11" s="126">
        <v>2500</v>
      </c>
      <c r="AD11" s="953"/>
      <c r="AE11" s="954"/>
      <c r="AF11" s="955"/>
      <c r="AG11" s="128"/>
      <c r="AH11" s="1001" t="s">
        <v>31</v>
      </c>
      <c r="AI11" s="951"/>
      <c r="AJ11" s="951"/>
      <c r="AK11" s="951"/>
      <c r="AL11" s="951"/>
      <c r="AM11" s="952"/>
    </row>
    <row r="12" spans="1:39" ht="13.5" customHeight="1" thickBot="1" x14ac:dyDescent="0.25">
      <c r="A12" s="1045"/>
      <c r="B12" s="1046"/>
      <c r="C12" s="1047"/>
      <c r="D12" s="1011" t="s">
        <v>33</v>
      </c>
      <c r="E12" s="1012"/>
      <c r="F12" s="1012"/>
      <c r="G12" s="1012"/>
      <c r="H12" s="1012"/>
      <c r="I12" s="1013"/>
      <c r="J12" s="1014" t="s">
        <v>377</v>
      </c>
      <c r="K12" s="1015"/>
      <c r="L12" s="1015"/>
      <c r="M12" s="1015"/>
      <c r="N12" s="1015"/>
      <c r="O12" s="1016"/>
      <c r="P12" s="1005" t="s">
        <v>32</v>
      </c>
      <c r="Q12" s="1006"/>
      <c r="R12" s="1006"/>
      <c r="S12" s="1006"/>
      <c r="T12" s="1006"/>
      <c r="U12" s="1007"/>
      <c r="V12" s="1039" t="s">
        <v>32</v>
      </c>
      <c r="W12" s="999"/>
      <c r="X12" s="999"/>
      <c r="Y12" s="999"/>
      <c r="Z12" s="999"/>
      <c r="AA12" s="1000"/>
      <c r="AB12" s="998" t="s">
        <v>32</v>
      </c>
      <c r="AC12" s="999"/>
      <c r="AD12" s="999"/>
      <c r="AE12" s="999"/>
      <c r="AF12" s="999"/>
      <c r="AG12" s="1000"/>
      <c r="AH12" s="998" t="s">
        <v>32</v>
      </c>
      <c r="AI12" s="999"/>
      <c r="AJ12" s="999"/>
      <c r="AK12" s="999"/>
      <c r="AL12" s="999"/>
      <c r="AM12" s="1000"/>
    </row>
    <row r="13" spans="1:39" ht="13.5" customHeight="1" x14ac:dyDescent="0.2">
      <c r="A13" s="1019" t="s">
        <v>10</v>
      </c>
      <c r="B13" s="1022" t="s">
        <v>200</v>
      </c>
      <c r="C13" s="1025" t="s">
        <v>12</v>
      </c>
      <c r="D13" s="986" t="s">
        <v>389</v>
      </c>
      <c r="E13" s="987"/>
      <c r="F13" s="987"/>
      <c r="G13" s="987"/>
      <c r="H13" s="987"/>
      <c r="I13" s="988"/>
      <c r="J13" s="993" t="s">
        <v>378</v>
      </c>
      <c r="K13" s="994"/>
      <c r="L13" s="994"/>
      <c r="M13" s="994"/>
      <c r="N13" s="994"/>
      <c r="O13" s="995"/>
      <c r="P13" s="981" t="s">
        <v>376</v>
      </c>
      <c r="Q13" s="982"/>
      <c r="R13" s="982"/>
      <c r="S13" s="982"/>
      <c r="T13" s="982"/>
      <c r="U13" s="983"/>
      <c r="V13" s="984" t="s">
        <v>202</v>
      </c>
      <c r="W13" s="984"/>
      <c r="X13" s="984"/>
      <c r="Y13" s="984"/>
      <c r="Z13" s="984"/>
      <c r="AA13" s="985"/>
      <c r="AB13" s="981" t="s">
        <v>379</v>
      </c>
      <c r="AC13" s="982"/>
      <c r="AD13" s="982"/>
      <c r="AE13" s="982"/>
      <c r="AF13" s="982"/>
      <c r="AG13" s="983"/>
      <c r="AH13" s="986" t="s">
        <v>71</v>
      </c>
      <c r="AI13" s="987"/>
      <c r="AJ13" s="987"/>
      <c r="AK13" s="987"/>
      <c r="AL13" s="987"/>
      <c r="AM13" s="988"/>
    </row>
    <row r="14" spans="1:39" ht="16.5" customHeight="1" x14ac:dyDescent="0.2">
      <c r="A14" s="1020"/>
      <c r="B14" s="1023"/>
      <c r="C14" s="1026"/>
      <c r="D14" s="129" t="s">
        <v>27</v>
      </c>
      <c r="E14" s="130" t="s">
        <v>0</v>
      </c>
      <c r="F14" s="130" t="s">
        <v>1</v>
      </c>
      <c r="G14" s="130" t="s">
        <v>2</v>
      </c>
      <c r="H14" s="130" t="s">
        <v>3</v>
      </c>
      <c r="I14" s="131" t="s">
        <v>28</v>
      </c>
      <c r="J14" s="129" t="s">
        <v>27</v>
      </c>
      <c r="K14" s="130" t="s">
        <v>0</v>
      </c>
      <c r="L14" s="130" t="s">
        <v>1</v>
      </c>
      <c r="M14" s="130" t="s">
        <v>2</v>
      </c>
      <c r="N14" s="130" t="s">
        <v>3</v>
      </c>
      <c r="O14" s="131" t="s">
        <v>28</v>
      </c>
      <c r="P14" s="129" t="s">
        <v>27</v>
      </c>
      <c r="Q14" s="130" t="s">
        <v>0</v>
      </c>
      <c r="R14" s="130" t="s">
        <v>1</v>
      </c>
      <c r="S14" s="130" t="s">
        <v>2</v>
      </c>
      <c r="T14" s="130" t="s">
        <v>3</v>
      </c>
      <c r="U14" s="131" t="s">
        <v>28</v>
      </c>
      <c r="V14" s="133" t="s">
        <v>27</v>
      </c>
      <c r="W14" s="130" t="s">
        <v>0</v>
      </c>
      <c r="X14" s="130" t="s">
        <v>1</v>
      </c>
      <c r="Y14" s="130" t="s">
        <v>2</v>
      </c>
      <c r="Z14" s="130" t="s">
        <v>3</v>
      </c>
      <c r="AA14" s="131" t="s">
        <v>28</v>
      </c>
      <c r="AB14" s="129" t="s">
        <v>27</v>
      </c>
      <c r="AC14" s="130" t="s">
        <v>0</v>
      </c>
      <c r="AD14" s="130" t="s">
        <v>1</v>
      </c>
      <c r="AE14" s="130" t="s">
        <v>2</v>
      </c>
      <c r="AF14" s="130" t="s">
        <v>3</v>
      </c>
      <c r="AG14" s="131" t="s">
        <v>28</v>
      </c>
      <c r="AH14" s="129" t="s">
        <v>27</v>
      </c>
      <c r="AI14" s="130" t="s">
        <v>0</v>
      </c>
      <c r="AJ14" s="130" t="s">
        <v>1</v>
      </c>
      <c r="AK14" s="130" t="s">
        <v>2</v>
      </c>
      <c r="AL14" s="130" t="s">
        <v>3</v>
      </c>
      <c r="AM14" s="131" t="s">
        <v>28</v>
      </c>
    </row>
    <row r="15" spans="1:39" x14ac:dyDescent="0.2">
      <c r="A15" s="1020"/>
      <c r="B15" s="1023"/>
      <c r="C15" s="1026"/>
      <c r="D15" s="134" t="s">
        <v>29</v>
      </c>
      <c r="E15" s="135">
        <v>7.4999999999999997E-2</v>
      </c>
      <c r="F15" s="136">
        <v>0.05</v>
      </c>
      <c r="G15" s="136">
        <v>0.05</v>
      </c>
      <c r="H15" s="135">
        <v>2.5000000000000001E-2</v>
      </c>
      <c r="I15" s="137">
        <v>2.5000000000000001E-2</v>
      </c>
      <c r="J15" s="134" t="s">
        <v>29</v>
      </c>
      <c r="K15" s="135">
        <v>7.4999999999999997E-2</v>
      </c>
      <c r="L15" s="136">
        <v>0.05</v>
      </c>
      <c r="M15" s="136">
        <v>0.05</v>
      </c>
      <c r="N15" s="135">
        <v>2.5000000000000001E-2</v>
      </c>
      <c r="O15" s="137">
        <v>2.5000000000000001E-2</v>
      </c>
      <c r="P15" s="134" t="s">
        <v>29</v>
      </c>
      <c r="Q15" s="135">
        <v>7.4999999999999997E-2</v>
      </c>
      <c r="R15" s="136">
        <v>0.05</v>
      </c>
      <c r="S15" s="136">
        <v>0.05</v>
      </c>
      <c r="T15" s="135">
        <v>2.5000000000000001E-2</v>
      </c>
      <c r="U15" s="137">
        <v>2.5000000000000001E-2</v>
      </c>
      <c r="V15" s="139" t="s">
        <v>29</v>
      </c>
      <c r="W15" s="135">
        <v>7.4999999999999997E-2</v>
      </c>
      <c r="X15" s="136">
        <v>0.05</v>
      </c>
      <c r="Y15" s="136">
        <v>0.05</v>
      </c>
      <c r="Z15" s="135">
        <v>2.5000000000000001E-2</v>
      </c>
      <c r="AA15" s="137">
        <v>2.5000000000000001E-2</v>
      </c>
      <c r="AB15" s="134" t="s">
        <v>29</v>
      </c>
      <c r="AC15" s="135">
        <v>7.4999999999999997E-2</v>
      </c>
      <c r="AD15" s="136">
        <v>0.05</v>
      </c>
      <c r="AE15" s="136">
        <v>0.05</v>
      </c>
      <c r="AF15" s="135">
        <v>2.5000000000000001E-2</v>
      </c>
      <c r="AG15" s="137">
        <v>2.5000000000000001E-2</v>
      </c>
      <c r="AH15" s="134" t="s">
        <v>29</v>
      </c>
      <c r="AI15" s="135">
        <v>7.4999999999999997E-2</v>
      </c>
      <c r="AJ15" s="136">
        <v>0.05</v>
      </c>
      <c r="AK15" s="136">
        <v>0.05</v>
      </c>
      <c r="AL15" s="135">
        <v>2.5000000000000001E-2</v>
      </c>
      <c r="AM15" s="137">
        <v>2.5000000000000001E-2</v>
      </c>
    </row>
    <row r="16" spans="1:39" ht="13.5" thickBot="1" x14ac:dyDescent="0.25">
      <c r="A16" s="1020"/>
      <c r="B16" s="1023"/>
      <c r="C16" s="1040"/>
      <c r="D16" s="140" t="s">
        <v>4</v>
      </c>
      <c r="E16" s="141" t="s">
        <v>5</v>
      </c>
      <c r="F16" s="141" t="s">
        <v>6</v>
      </c>
      <c r="G16" s="141" t="s">
        <v>7</v>
      </c>
      <c r="H16" s="141" t="s">
        <v>8</v>
      </c>
      <c r="I16" s="142" t="s">
        <v>9</v>
      </c>
      <c r="J16" s="140" t="s">
        <v>4</v>
      </c>
      <c r="K16" s="141" t="s">
        <v>5</v>
      </c>
      <c r="L16" s="141" t="s">
        <v>6</v>
      </c>
      <c r="M16" s="141" t="s">
        <v>7</v>
      </c>
      <c r="N16" s="141" t="s">
        <v>8</v>
      </c>
      <c r="O16" s="142" t="s">
        <v>9</v>
      </c>
      <c r="P16" s="140" t="s">
        <v>4</v>
      </c>
      <c r="Q16" s="141" t="s">
        <v>5</v>
      </c>
      <c r="R16" s="141" t="s">
        <v>6</v>
      </c>
      <c r="S16" s="141" t="s">
        <v>7</v>
      </c>
      <c r="T16" s="141" t="s">
        <v>8</v>
      </c>
      <c r="U16" s="142" t="s">
        <v>9</v>
      </c>
      <c r="V16" s="144" t="s">
        <v>4</v>
      </c>
      <c r="W16" s="141" t="s">
        <v>5</v>
      </c>
      <c r="X16" s="141" t="s">
        <v>6</v>
      </c>
      <c r="Y16" s="141" t="s">
        <v>7</v>
      </c>
      <c r="Z16" s="141" t="s">
        <v>8</v>
      </c>
      <c r="AA16" s="142" t="s">
        <v>9</v>
      </c>
      <c r="AB16" s="140" t="s">
        <v>4</v>
      </c>
      <c r="AC16" s="141" t="s">
        <v>5</v>
      </c>
      <c r="AD16" s="141" t="s">
        <v>6</v>
      </c>
      <c r="AE16" s="141" t="s">
        <v>7</v>
      </c>
      <c r="AF16" s="141" t="s">
        <v>8</v>
      </c>
      <c r="AG16" s="142" t="s">
        <v>9</v>
      </c>
      <c r="AH16" s="140" t="s">
        <v>4</v>
      </c>
      <c r="AI16" s="141" t="s">
        <v>5</v>
      </c>
      <c r="AJ16" s="141" t="s">
        <v>6</v>
      </c>
      <c r="AK16" s="141" t="s">
        <v>7</v>
      </c>
      <c r="AL16" s="141" t="s">
        <v>8</v>
      </c>
      <c r="AM16" s="142" t="s">
        <v>9</v>
      </c>
    </row>
    <row r="17" spans="1:39" ht="30" customHeight="1" x14ac:dyDescent="0.2">
      <c r="A17" s="1008">
        <v>1</v>
      </c>
      <c r="B17" s="108" t="s">
        <v>230</v>
      </c>
      <c r="C17" s="109" t="s">
        <v>15</v>
      </c>
      <c r="D17" s="160">
        <v>3991.25</v>
      </c>
      <c r="E17" s="161">
        <v>4259.25</v>
      </c>
      <c r="F17" s="161">
        <v>4463.25</v>
      </c>
      <c r="G17" s="161">
        <v>4674.75</v>
      </c>
      <c r="H17" s="161">
        <v>4805.25</v>
      </c>
      <c r="I17" s="509">
        <v>4938</v>
      </c>
      <c r="J17" s="521">
        <f>(V17-D17)/4+D17</f>
        <v>4079.6875</v>
      </c>
      <c r="K17" s="522">
        <f t="shared" ref="K17:O32" si="2">(W17-E17)/4+E17</f>
        <v>4362.1875</v>
      </c>
      <c r="L17" s="522">
        <f t="shared" si="2"/>
        <v>4573.6875</v>
      </c>
      <c r="M17" s="522">
        <f t="shared" si="2"/>
        <v>4793.8125</v>
      </c>
      <c r="N17" s="522">
        <f t="shared" si="2"/>
        <v>4923.9375</v>
      </c>
      <c r="O17" s="538">
        <f t="shared" si="2"/>
        <v>5056.5</v>
      </c>
      <c r="P17" s="554">
        <f>J17-D17</f>
        <v>88.4375</v>
      </c>
      <c r="Q17" s="555">
        <f t="shared" ref="Q17:U32" si="3">K17-E17</f>
        <v>102.9375</v>
      </c>
      <c r="R17" s="555">
        <f t="shared" si="3"/>
        <v>110.4375</v>
      </c>
      <c r="S17" s="555">
        <f t="shared" si="3"/>
        <v>119.0625</v>
      </c>
      <c r="T17" s="555">
        <f t="shared" si="3"/>
        <v>118.6875</v>
      </c>
      <c r="U17" s="556">
        <f t="shared" si="3"/>
        <v>118.5</v>
      </c>
      <c r="V17" s="518">
        <v>4345</v>
      </c>
      <c r="W17" s="162">
        <f>ROUNDUP(V17*$W$15+V17,0)</f>
        <v>4671</v>
      </c>
      <c r="X17" s="162">
        <f>ROUNDUP(W17*$X$15+W17,0)</f>
        <v>4905</v>
      </c>
      <c r="Y17" s="162">
        <f>ROUNDUP(X17*$Y$15+X17,0)</f>
        <v>5151</v>
      </c>
      <c r="Z17" s="162">
        <f>ROUNDUP(Y17*$Z$15+Y17,0)</f>
        <v>5280</v>
      </c>
      <c r="AA17" s="527">
        <f>ROUNDUP(Z17*$AA$15+Z17,0)</f>
        <v>5412</v>
      </c>
      <c r="AB17" s="542">
        <f>V17-D17</f>
        <v>353.75</v>
      </c>
      <c r="AC17" s="543">
        <f t="shared" ref="AC17:AG32" si="4">W17-E17</f>
        <v>411.75</v>
      </c>
      <c r="AD17" s="543">
        <f t="shared" si="4"/>
        <v>441.75</v>
      </c>
      <c r="AE17" s="543">
        <f t="shared" si="4"/>
        <v>476.25</v>
      </c>
      <c r="AF17" s="543">
        <f t="shared" si="4"/>
        <v>474.75</v>
      </c>
      <c r="AG17" s="544">
        <f t="shared" si="4"/>
        <v>474</v>
      </c>
      <c r="AH17" s="587">
        <v>1.74</v>
      </c>
      <c r="AI17" s="152">
        <f t="shared" ref="AI17:AI80" si="5">AH17*$AI$15+AH17</f>
        <v>1.8705000000000001</v>
      </c>
      <c r="AJ17" s="152">
        <f>AI17*$AJ$15+AI17</f>
        <v>1.9640250000000001</v>
      </c>
      <c r="AK17" s="152">
        <f>AJ17*$AK$15+AJ17</f>
        <v>2.0622262500000001</v>
      </c>
      <c r="AL17" s="152">
        <f>AK17*$AL$15+AK17</f>
        <v>2.1137819062500003</v>
      </c>
      <c r="AM17" s="153">
        <f>AL17*$AM$15+AL17</f>
        <v>2.1666264539062503</v>
      </c>
    </row>
    <row r="18" spans="1:39" ht="15" customHeight="1" x14ac:dyDescent="0.2">
      <c r="A18" s="1009"/>
      <c r="B18" s="110" t="s">
        <v>128</v>
      </c>
      <c r="C18" s="111" t="s">
        <v>15</v>
      </c>
      <c r="D18" s="87">
        <v>3583</v>
      </c>
      <c r="E18" s="84">
        <v>3824.25</v>
      </c>
      <c r="F18" s="84">
        <v>4006.5</v>
      </c>
      <c r="G18" s="84">
        <v>4196.25</v>
      </c>
      <c r="H18" s="84">
        <v>4311.75</v>
      </c>
      <c r="I18" s="510">
        <v>4428.75</v>
      </c>
      <c r="J18" s="523">
        <f t="shared" ref="J18:N81" si="6">(V18-D18)/4+D18</f>
        <v>3719.75</v>
      </c>
      <c r="K18" s="524">
        <f t="shared" si="2"/>
        <v>3978.1875</v>
      </c>
      <c r="L18" s="524">
        <f t="shared" si="2"/>
        <v>4170.375</v>
      </c>
      <c r="M18" s="524">
        <f t="shared" si="2"/>
        <v>4371.1875</v>
      </c>
      <c r="N18" s="524">
        <f t="shared" si="2"/>
        <v>4488.5625</v>
      </c>
      <c r="O18" s="539">
        <f t="shared" si="2"/>
        <v>4607.8125</v>
      </c>
      <c r="P18" s="557">
        <f t="shared" ref="P18:T81" si="7">J18-D18</f>
        <v>136.75</v>
      </c>
      <c r="Q18" s="558">
        <f t="shared" si="3"/>
        <v>153.9375</v>
      </c>
      <c r="R18" s="558">
        <f t="shared" si="3"/>
        <v>163.875</v>
      </c>
      <c r="S18" s="558">
        <f t="shared" si="3"/>
        <v>174.9375</v>
      </c>
      <c r="T18" s="558">
        <f t="shared" si="3"/>
        <v>176.8125</v>
      </c>
      <c r="U18" s="559">
        <f t="shared" si="3"/>
        <v>179.0625</v>
      </c>
      <c r="V18" s="519">
        <v>4130</v>
      </c>
      <c r="W18" s="145">
        <f t="shared" ref="W18:W81" si="8">ROUNDUP(V18*$W$15+V18,0)</f>
        <v>4440</v>
      </c>
      <c r="X18" s="145">
        <f t="shared" ref="X18:X81" si="9">ROUNDUP(W18*$X$15+W18,0)</f>
        <v>4662</v>
      </c>
      <c r="Y18" s="145">
        <f t="shared" ref="Y18:Y81" si="10">ROUNDUP(X18*$Y$15+X18,0)</f>
        <v>4896</v>
      </c>
      <c r="Z18" s="145">
        <f t="shared" ref="Z18:Z81" si="11">ROUNDUP(Y18*$Z$15+Y18,0)</f>
        <v>5019</v>
      </c>
      <c r="AA18" s="528">
        <f t="shared" ref="AA18:AA81" si="12">ROUNDUP(Z18*$AA$15+Z18,0)</f>
        <v>5145</v>
      </c>
      <c r="AB18" s="545">
        <f t="shared" ref="AB18:AF81" si="13">V18-D18</f>
        <v>547</v>
      </c>
      <c r="AC18" s="546">
        <f t="shared" si="4"/>
        <v>615.75</v>
      </c>
      <c r="AD18" s="546">
        <f t="shared" si="4"/>
        <v>655.5</v>
      </c>
      <c r="AE18" s="546">
        <f t="shared" si="4"/>
        <v>699.75</v>
      </c>
      <c r="AF18" s="546">
        <f t="shared" si="4"/>
        <v>707.25</v>
      </c>
      <c r="AG18" s="547">
        <f t="shared" si="4"/>
        <v>716.25</v>
      </c>
      <c r="AH18" s="588">
        <v>1.65</v>
      </c>
      <c r="AI18" s="147">
        <f t="shared" si="5"/>
        <v>1.7737499999999999</v>
      </c>
      <c r="AJ18" s="147">
        <f t="shared" ref="AJ18:AJ81" si="14">AI18*$AJ$15+AI18</f>
        <v>1.8624375</v>
      </c>
      <c r="AK18" s="147">
        <f t="shared" ref="AK18:AK81" si="15">AJ18*$AK$15+AJ18</f>
        <v>1.955559375</v>
      </c>
      <c r="AL18" s="147">
        <f t="shared" ref="AL18:AL81" si="16">AK18*$AL$15+AK18</f>
        <v>2.004448359375</v>
      </c>
      <c r="AM18" s="148">
        <f t="shared" ref="AM18:AM81" si="17">AL18*$AM$15+AL18</f>
        <v>2.0545595683593749</v>
      </c>
    </row>
    <row r="19" spans="1:39" ht="15" customHeight="1" x14ac:dyDescent="0.2">
      <c r="A19" s="1009"/>
      <c r="B19" s="110" t="s">
        <v>129</v>
      </c>
      <c r="C19" s="111" t="s">
        <v>15</v>
      </c>
      <c r="D19" s="87">
        <v>3472.25</v>
      </c>
      <c r="E19" s="84">
        <v>3706.75</v>
      </c>
      <c r="F19" s="84">
        <v>3883.5</v>
      </c>
      <c r="G19" s="84">
        <v>4067.25</v>
      </c>
      <c r="H19" s="84">
        <v>4178.5</v>
      </c>
      <c r="I19" s="510">
        <v>4291.25</v>
      </c>
      <c r="J19" s="523">
        <f t="shared" si="6"/>
        <v>3625.9375</v>
      </c>
      <c r="K19" s="524">
        <f t="shared" si="2"/>
        <v>3878.5625</v>
      </c>
      <c r="L19" s="524">
        <f t="shared" si="2"/>
        <v>4066.125</v>
      </c>
      <c r="M19" s="524">
        <f t="shared" si="2"/>
        <v>4261.6875</v>
      </c>
      <c r="N19" s="524">
        <f t="shared" si="2"/>
        <v>4375.625</v>
      </c>
      <c r="O19" s="539">
        <f t="shared" si="2"/>
        <v>4491.4375</v>
      </c>
      <c r="P19" s="557">
        <f t="shared" si="7"/>
        <v>153.6875</v>
      </c>
      <c r="Q19" s="558">
        <f t="shared" si="3"/>
        <v>171.8125</v>
      </c>
      <c r="R19" s="558">
        <f t="shared" si="3"/>
        <v>182.625</v>
      </c>
      <c r="S19" s="558">
        <f t="shared" si="3"/>
        <v>194.4375</v>
      </c>
      <c r="T19" s="558">
        <f t="shared" si="3"/>
        <v>197.125</v>
      </c>
      <c r="U19" s="559">
        <f t="shared" si="3"/>
        <v>200.1875</v>
      </c>
      <c r="V19" s="519">
        <v>4087</v>
      </c>
      <c r="W19" s="145">
        <f t="shared" si="8"/>
        <v>4394</v>
      </c>
      <c r="X19" s="145">
        <f t="shared" si="9"/>
        <v>4614</v>
      </c>
      <c r="Y19" s="145">
        <f t="shared" si="10"/>
        <v>4845</v>
      </c>
      <c r="Z19" s="145">
        <f t="shared" si="11"/>
        <v>4967</v>
      </c>
      <c r="AA19" s="528">
        <f t="shared" si="12"/>
        <v>5092</v>
      </c>
      <c r="AB19" s="545">
        <f t="shared" si="13"/>
        <v>614.75</v>
      </c>
      <c r="AC19" s="546">
        <f t="shared" si="4"/>
        <v>687.25</v>
      </c>
      <c r="AD19" s="546">
        <f t="shared" si="4"/>
        <v>730.5</v>
      </c>
      <c r="AE19" s="546">
        <f t="shared" si="4"/>
        <v>777.75</v>
      </c>
      <c r="AF19" s="546">
        <f t="shared" si="4"/>
        <v>788.5</v>
      </c>
      <c r="AG19" s="547">
        <f t="shared" si="4"/>
        <v>800.75</v>
      </c>
      <c r="AH19" s="588">
        <v>1.63</v>
      </c>
      <c r="AI19" s="147">
        <f t="shared" si="5"/>
        <v>1.7522499999999999</v>
      </c>
      <c r="AJ19" s="147">
        <f t="shared" si="14"/>
        <v>1.8398625</v>
      </c>
      <c r="AK19" s="147">
        <f t="shared" si="15"/>
        <v>1.9318556249999999</v>
      </c>
      <c r="AL19" s="147">
        <f t="shared" si="16"/>
        <v>1.9801520156249999</v>
      </c>
      <c r="AM19" s="148">
        <f t="shared" si="17"/>
        <v>2.0296558160156248</v>
      </c>
    </row>
    <row r="20" spans="1:39" ht="15.75" customHeight="1" thickBot="1" x14ac:dyDescent="0.25">
      <c r="A20" s="1010"/>
      <c r="B20" s="112" t="s">
        <v>130</v>
      </c>
      <c r="C20" s="113" t="s">
        <v>15</v>
      </c>
      <c r="D20" s="89">
        <v>3178</v>
      </c>
      <c r="E20" s="90">
        <v>3370</v>
      </c>
      <c r="F20" s="90">
        <v>3507.25</v>
      </c>
      <c r="G20" s="90">
        <v>3651.75</v>
      </c>
      <c r="H20" s="90">
        <v>3728</v>
      </c>
      <c r="I20" s="511">
        <v>3805.75</v>
      </c>
      <c r="J20" s="525">
        <f t="shared" si="6"/>
        <v>3371</v>
      </c>
      <c r="K20" s="526">
        <f t="shared" si="2"/>
        <v>3589.25</v>
      </c>
      <c r="L20" s="526">
        <f t="shared" si="2"/>
        <v>3745.4375</v>
      </c>
      <c r="M20" s="526">
        <f t="shared" si="2"/>
        <v>3909.5625</v>
      </c>
      <c r="N20" s="526">
        <f t="shared" si="2"/>
        <v>3996.25</v>
      </c>
      <c r="O20" s="540">
        <f t="shared" si="2"/>
        <v>4084.8125</v>
      </c>
      <c r="P20" s="560">
        <f t="shared" si="7"/>
        <v>193</v>
      </c>
      <c r="Q20" s="561">
        <f t="shared" si="3"/>
        <v>219.25</v>
      </c>
      <c r="R20" s="561">
        <f t="shared" si="3"/>
        <v>238.1875</v>
      </c>
      <c r="S20" s="561">
        <f t="shared" si="3"/>
        <v>257.8125</v>
      </c>
      <c r="T20" s="561">
        <f t="shared" si="3"/>
        <v>268.25</v>
      </c>
      <c r="U20" s="562">
        <f t="shared" si="3"/>
        <v>279.0625</v>
      </c>
      <c r="V20" s="520">
        <v>3950</v>
      </c>
      <c r="W20" s="164">
        <f t="shared" si="8"/>
        <v>4247</v>
      </c>
      <c r="X20" s="164">
        <f t="shared" si="9"/>
        <v>4460</v>
      </c>
      <c r="Y20" s="164">
        <f t="shared" si="10"/>
        <v>4683</v>
      </c>
      <c r="Z20" s="164">
        <f t="shared" si="11"/>
        <v>4801</v>
      </c>
      <c r="AA20" s="529">
        <f t="shared" si="12"/>
        <v>4922</v>
      </c>
      <c r="AB20" s="548">
        <f t="shared" si="13"/>
        <v>772</v>
      </c>
      <c r="AC20" s="549">
        <f t="shared" si="4"/>
        <v>877</v>
      </c>
      <c r="AD20" s="549">
        <f t="shared" si="4"/>
        <v>952.75</v>
      </c>
      <c r="AE20" s="549">
        <f t="shared" si="4"/>
        <v>1031.25</v>
      </c>
      <c r="AF20" s="549">
        <f t="shared" si="4"/>
        <v>1073</v>
      </c>
      <c r="AG20" s="550">
        <f t="shared" si="4"/>
        <v>1116.25</v>
      </c>
      <c r="AH20" s="589">
        <v>1.58</v>
      </c>
      <c r="AI20" s="149">
        <f t="shared" si="5"/>
        <v>1.6985000000000001</v>
      </c>
      <c r="AJ20" s="149">
        <f t="shared" si="14"/>
        <v>1.783425</v>
      </c>
      <c r="AK20" s="149">
        <f t="shared" si="15"/>
        <v>1.87259625</v>
      </c>
      <c r="AL20" s="149">
        <f t="shared" si="16"/>
        <v>1.91941115625</v>
      </c>
      <c r="AM20" s="150">
        <f t="shared" si="17"/>
        <v>1.9673964351562501</v>
      </c>
    </row>
    <row r="21" spans="1:39" ht="25.5" x14ac:dyDescent="0.2">
      <c r="A21" s="1008">
        <v>2</v>
      </c>
      <c r="B21" s="108" t="s">
        <v>187</v>
      </c>
      <c r="C21" s="109" t="s">
        <v>15</v>
      </c>
      <c r="D21" s="160">
        <v>4167</v>
      </c>
      <c r="E21" s="161">
        <v>4448</v>
      </c>
      <c r="F21" s="161">
        <v>4660.75</v>
      </c>
      <c r="G21" s="161">
        <v>4882.25</v>
      </c>
      <c r="H21" s="161">
        <v>5018</v>
      </c>
      <c r="I21" s="509">
        <v>5157.25</v>
      </c>
      <c r="J21" s="521">
        <f t="shared" si="6"/>
        <v>4287</v>
      </c>
      <c r="K21" s="522">
        <f t="shared" si="2"/>
        <v>4585</v>
      </c>
      <c r="L21" s="522">
        <f t="shared" si="2"/>
        <v>4807.0625</v>
      </c>
      <c r="M21" s="522">
        <f t="shared" si="2"/>
        <v>5038.9375</v>
      </c>
      <c r="N21" s="522">
        <f t="shared" si="2"/>
        <v>5175.25</v>
      </c>
      <c r="O21" s="538">
        <f t="shared" si="2"/>
        <v>5315.1875</v>
      </c>
      <c r="P21" s="554">
        <f t="shared" si="7"/>
        <v>120</v>
      </c>
      <c r="Q21" s="555">
        <f t="shared" si="3"/>
        <v>137</v>
      </c>
      <c r="R21" s="555">
        <f t="shared" si="3"/>
        <v>146.3125</v>
      </c>
      <c r="S21" s="555">
        <f t="shared" si="3"/>
        <v>156.6875</v>
      </c>
      <c r="T21" s="555">
        <f t="shared" si="3"/>
        <v>157.25</v>
      </c>
      <c r="U21" s="556">
        <f t="shared" si="3"/>
        <v>157.9375</v>
      </c>
      <c r="V21" s="518">
        <v>4647</v>
      </c>
      <c r="W21" s="162">
        <f t="shared" si="8"/>
        <v>4996</v>
      </c>
      <c r="X21" s="162">
        <f t="shared" si="9"/>
        <v>5246</v>
      </c>
      <c r="Y21" s="162">
        <f t="shared" si="10"/>
        <v>5509</v>
      </c>
      <c r="Z21" s="162">
        <f t="shared" si="11"/>
        <v>5647</v>
      </c>
      <c r="AA21" s="527">
        <f t="shared" si="12"/>
        <v>5789</v>
      </c>
      <c r="AB21" s="542">
        <f t="shared" si="13"/>
        <v>480</v>
      </c>
      <c r="AC21" s="543">
        <f t="shared" si="4"/>
        <v>548</v>
      </c>
      <c r="AD21" s="543">
        <f t="shared" si="4"/>
        <v>585.25</v>
      </c>
      <c r="AE21" s="543">
        <f t="shared" si="4"/>
        <v>626.75</v>
      </c>
      <c r="AF21" s="543">
        <f t="shared" si="4"/>
        <v>629</v>
      </c>
      <c r="AG21" s="544">
        <f t="shared" si="4"/>
        <v>631.75</v>
      </c>
      <c r="AH21" s="587">
        <v>1.86</v>
      </c>
      <c r="AI21" s="152">
        <f t="shared" si="5"/>
        <v>1.9995000000000001</v>
      </c>
      <c r="AJ21" s="152">
        <f t="shared" si="14"/>
        <v>2.099475</v>
      </c>
      <c r="AK21" s="152">
        <f t="shared" si="15"/>
        <v>2.2044487500000001</v>
      </c>
      <c r="AL21" s="152">
        <f t="shared" si="16"/>
        <v>2.2595599687500001</v>
      </c>
      <c r="AM21" s="153">
        <f t="shared" si="17"/>
        <v>2.3160489679687499</v>
      </c>
    </row>
    <row r="22" spans="1:39" ht="15" customHeight="1" x14ac:dyDescent="0.2">
      <c r="A22" s="1009"/>
      <c r="B22" s="110" t="s">
        <v>131</v>
      </c>
      <c r="C22" s="111" t="s">
        <v>15</v>
      </c>
      <c r="D22" s="87">
        <v>3909</v>
      </c>
      <c r="E22" s="84">
        <v>4171</v>
      </c>
      <c r="F22" s="84">
        <v>4370.25</v>
      </c>
      <c r="G22" s="84">
        <v>4577.25</v>
      </c>
      <c r="H22" s="84">
        <v>4705</v>
      </c>
      <c r="I22" s="510">
        <v>4835.75</v>
      </c>
      <c r="J22" s="523">
        <f t="shared" si="6"/>
        <v>4007.25</v>
      </c>
      <c r="K22" s="524">
        <f t="shared" si="2"/>
        <v>4284.5</v>
      </c>
      <c r="L22" s="524">
        <f t="shared" si="2"/>
        <v>4491.9375</v>
      </c>
      <c r="M22" s="524">
        <f t="shared" si="2"/>
        <v>4707.9375</v>
      </c>
      <c r="N22" s="524">
        <f t="shared" si="2"/>
        <v>4835.75</v>
      </c>
      <c r="O22" s="539">
        <f t="shared" si="2"/>
        <v>4966.5625</v>
      </c>
      <c r="P22" s="557">
        <f t="shared" si="7"/>
        <v>98.25</v>
      </c>
      <c r="Q22" s="558">
        <f t="shared" si="3"/>
        <v>113.5</v>
      </c>
      <c r="R22" s="558">
        <f t="shared" si="3"/>
        <v>121.6875</v>
      </c>
      <c r="S22" s="558">
        <f t="shared" si="3"/>
        <v>130.6875</v>
      </c>
      <c r="T22" s="558">
        <f t="shared" si="3"/>
        <v>130.75</v>
      </c>
      <c r="U22" s="559">
        <f t="shared" si="3"/>
        <v>130.8125</v>
      </c>
      <c r="V22" s="519">
        <v>4302</v>
      </c>
      <c r="W22" s="145">
        <f t="shared" si="8"/>
        <v>4625</v>
      </c>
      <c r="X22" s="145">
        <f t="shared" si="9"/>
        <v>4857</v>
      </c>
      <c r="Y22" s="145">
        <f t="shared" si="10"/>
        <v>5100</v>
      </c>
      <c r="Z22" s="145">
        <f t="shared" si="11"/>
        <v>5228</v>
      </c>
      <c r="AA22" s="528">
        <f t="shared" si="12"/>
        <v>5359</v>
      </c>
      <c r="AB22" s="545">
        <f t="shared" si="13"/>
        <v>393</v>
      </c>
      <c r="AC22" s="546">
        <f t="shared" si="4"/>
        <v>454</v>
      </c>
      <c r="AD22" s="546">
        <f t="shared" si="4"/>
        <v>486.75</v>
      </c>
      <c r="AE22" s="546">
        <f t="shared" si="4"/>
        <v>522.75</v>
      </c>
      <c r="AF22" s="546">
        <f t="shared" si="4"/>
        <v>523</v>
      </c>
      <c r="AG22" s="547">
        <f t="shared" si="4"/>
        <v>523.25</v>
      </c>
      <c r="AH22" s="588">
        <v>1.72</v>
      </c>
      <c r="AI22" s="147">
        <f t="shared" si="5"/>
        <v>1.849</v>
      </c>
      <c r="AJ22" s="147">
        <f t="shared" si="14"/>
        <v>1.9414499999999999</v>
      </c>
      <c r="AK22" s="147">
        <f t="shared" si="15"/>
        <v>2.0385225</v>
      </c>
      <c r="AL22" s="147">
        <f t="shared" si="16"/>
        <v>2.0894855625000002</v>
      </c>
      <c r="AM22" s="148">
        <f t="shared" si="17"/>
        <v>2.1417227015625002</v>
      </c>
    </row>
    <row r="23" spans="1:39" ht="15" customHeight="1" x14ac:dyDescent="0.2">
      <c r="A23" s="1009"/>
      <c r="B23" s="110" t="s">
        <v>132</v>
      </c>
      <c r="C23" s="111" t="s">
        <v>15</v>
      </c>
      <c r="D23" s="87">
        <v>3791.75</v>
      </c>
      <c r="E23" s="84">
        <v>4046.25</v>
      </c>
      <c r="F23" s="84">
        <v>4239.25</v>
      </c>
      <c r="G23" s="84">
        <v>4439.25</v>
      </c>
      <c r="H23" s="84">
        <v>4563.25</v>
      </c>
      <c r="I23" s="510">
        <v>4689.25</v>
      </c>
      <c r="J23" s="523">
        <f t="shared" si="6"/>
        <v>3897.8125</v>
      </c>
      <c r="K23" s="524">
        <f t="shared" si="2"/>
        <v>4167.9375</v>
      </c>
      <c r="L23" s="524">
        <f t="shared" si="2"/>
        <v>4369.4375</v>
      </c>
      <c r="M23" s="524">
        <f t="shared" si="2"/>
        <v>4578.9375</v>
      </c>
      <c r="N23" s="524">
        <f t="shared" si="2"/>
        <v>4703.1875</v>
      </c>
      <c r="O23" s="539">
        <f t="shared" si="2"/>
        <v>4829.9375</v>
      </c>
      <c r="P23" s="557">
        <f t="shared" si="7"/>
        <v>106.0625</v>
      </c>
      <c r="Q23" s="558">
        <f t="shared" si="3"/>
        <v>121.6875</v>
      </c>
      <c r="R23" s="558">
        <f t="shared" si="3"/>
        <v>130.1875</v>
      </c>
      <c r="S23" s="558">
        <f t="shared" si="3"/>
        <v>139.6875</v>
      </c>
      <c r="T23" s="558">
        <f t="shared" si="3"/>
        <v>139.9375</v>
      </c>
      <c r="U23" s="559">
        <f t="shared" si="3"/>
        <v>140.6875</v>
      </c>
      <c r="V23" s="519">
        <v>4216</v>
      </c>
      <c r="W23" s="145">
        <f t="shared" si="8"/>
        <v>4533</v>
      </c>
      <c r="X23" s="145">
        <f t="shared" si="9"/>
        <v>4760</v>
      </c>
      <c r="Y23" s="145">
        <f t="shared" si="10"/>
        <v>4998</v>
      </c>
      <c r="Z23" s="145">
        <f t="shared" si="11"/>
        <v>5123</v>
      </c>
      <c r="AA23" s="528">
        <f t="shared" si="12"/>
        <v>5252</v>
      </c>
      <c r="AB23" s="545">
        <f t="shared" si="13"/>
        <v>424.25</v>
      </c>
      <c r="AC23" s="546">
        <f t="shared" si="4"/>
        <v>486.75</v>
      </c>
      <c r="AD23" s="546">
        <f t="shared" si="4"/>
        <v>520.75</v>
      </c>
      <c r="AE23" s="546">
        <f t="shared" si="4"/>
        <v>558.75</v>
      </c>
      <c r="AF23" s="546">
        <f t="shared" si="4"/>
        <v>559.75</v>
      </c>
      <c r="AG23" s="547">
        <f t="shared" si="4"/>
        <v>562.75</v>
      </c>
      <c r="AH23" s="588">
        <v>1.69</v>
      </c>
      <c r="AI23" s="147">
        <f t="shared" si="5"/>
        <v>1.8167499999999999</v>
      </c>
      <c r="AJ23" s="147">
        <f t="shared" si="14"/>
        <v>1.9075874999999998</v>
      </c>
      <c r="AK23" s="147">
        <f t="shared" si="15"/>
        <v>2.0029668749999998</v>
      </c>
      <c r="AL23" s="147">
        <f t="shared" si="16"/>
        <v>2.0530410468749998</v>
      </c>
      <c r="AM23" s="148">
        <f t="shared" si="17"/>
        <v>2.1043670730468746</v>
      </c>
    </row>
    <row r="24" spans="1:39" ht="15.75" customHeight="1" thickBot="1" x14ac:dyDescent="0.25">
      <c r="A24" s="1010"/>
      <c r="B24" s="112" t="s">
        <v>133</v>
      </c>
      <c r="C24" s="113" t="s">
        <v>15</v>
      </c>
      <c r="D24" s="89">
        <v>3178</v>
      </c>
      <c r="E24" s="90">
        <v>3370</v>
      </c>
      <c r="F24" s="90">
        <v>3507.25</v>
      </c>
      <c r="G24" s="90">
        <v>3651.75</v>
      </c>
      <c r="H24" s="90">
        <v>3728</v>
      </c>
      <c r="I24" s="511">
        <v>3805.75</v>
      </c>
      <c r="J24" s="525">
        <f t="shared" si="6"/>
        <v>3371</v>
      </c>
      <c r="K24" s="526">
        <f t="shared" si="2"/>
        <v>3589.25</v>
      </c>
      <c r="L24" s="526">
        <f t="shared" si="2"/>
        <v>3745.4375</v>
      </c>
      <c r="M24" s="526">
        <f t="shared" si="2"/>
        <v>3909.5625</v>
      </c>
      <c r="N24" s="526">
        <f t="shared" si="2"/>
        <v>3996.25</v>
      </c>
      <c r="O24" s="540">
        <f t="shared" si="2"/>
        <v>4084.8125</v>
      </c>
      <c r="P24" s="560">
        <f t="shared" si="7"/>
        <v>193</v>
      </c>
      <c r="Q24" s="561">
        <f t="shared" si="3"/>
        <v>219.25</v>
      </c>
      <c r="R24" s="561">
        <f t="shared" si="3"/>
        <v>238.1875</v>
      </c>
      <c r="S24" s="561">
        <f t="shared" si="3"/>
        <v>257.8125</v>
      </c>
      <c r="T24" s="561">
        <f t="shared" si="3"/>
        <v>268.25</v>
      </c>
      <c r="U24" s="562">
        <f t="shared" si="3"/>
        <v>279.0625</v>
      </c>
      <c r="V24" s="520">
        <v>3950</v>
      </c>
      <c r="W24" s="164">
        <f t="shared" si="8"/>
        <v>4247</v>
      </c>
      <c r="X24" s="164">
        <f t="shared" si="9"/>
        <v>4460</v>
      </c>
      <c r="Y24" s="164">
        <f t="shared" si="10"/>
        <v>4683</v>
      </c>
      <c r="Z24" s="164">
        <f t="shared" si="11"/>
        <v>4801</v>
      </c>
      <c r="AA24" s="529">
        <f t="shared" si="12"/>
        <v>4922</v>
      </c>
      <c r="AB24" s="548">
        <f t="shared" si="13"/>
        <v>772</v>
      </c>
      <c r="AC24" s="549">
        <f t="shared" si="4"/>
        <v>877</v>
      </c>
      <c r="AD24" s="549">
        <f t="shared" si="4"/>
        <v>952.75</v>
      </c>
      <c r="AE24" s="549">
        <f t="shared" si="4"/>
        <v>1031.25</v>
      </c>
      <c r="AF24" s="549">
        <f t="shared" si="4"/>
        <v>1073</v>
      </c>
      <c r="AG24" s="550">
        <f t="shared" si="4"/>
        <v>1116.25</v>
      </c>
      <c r="AH24" s="589">
        <v>1.58</v>
      </c>
      <c r="AI24" s="149">
        <f t="shared" si="5"/>
        <v>1.6985000000000001</v>
      </c>
      <c r="AJ24" s="149">
        <f t="shared" si="14"/>
        <v>1.783425</v>
      </c>
      <c r="AK24" s="149">
        <f t="shared" si="15"/>
        <v>1.87259625</v>
      </c>
      <c r="AL24" s="149">
        <f t="shared" si="16"/>
        <v>1.91941115625</v>
      </c>
      <c r="AM24" s="150">
        <f t="shared" si="17"/>
        <v>1.9673964351562501</v>
      </c>
    </row>
    <row r="25" spans="1:39" x14ac:dyDescent="0.2">
      <c r="A25" s="1008">
        <v>3</v>
      </c>
      <c r="B25" s="108" t="s">
        <v>134</v>
      </c>
      <c r="C25" s="109" t="s">
        <v>15</v>
      </c>
      <c r="D25" s="160">
        <v>3922.75</v>
      </c>
      <c r="E25" s="161">
        <v>4185.5</v>
      </c>
      <c r="F25" s="161">
        <v>4385.5</v>
      </c>
      <c r="G25" s="161">
        <v>4593.75</v>
      </c>
      <c r="H25" s="161">
        <v>4721.75</v>
      </c>
      <c r="I25" s="509">
        <v>4852.75</v>
      </c>
      <c r="J25" s="521">
        <f t="shared" si="6"/>
        <v>4006.8125</v>
      </c>
      <c r="K25" s="522">
        <f t="shared" si="2"/>
        <v>4283.875</v>
      </c>
      <c r="L25" s="522">
        <f t="shared" si="2"/>
        <v>4491.125</v>
      </c>
      <c r="M25" s="522">
        <f t="shared" si="2"/>
        <v>4707.5625</v>
      </c>
      <c r="N25" s="522">
        <f t="shared" si="2"/>
        <v>4835.3125</v>
      </c>
      <c r="O25" s="538">
        <f t="shared" si="2"/>
        <v>4966.0625</v>
      </c>
      <c r="P25" s="554">
        <f t="shared" si="7"/>
        <v>84.0625</v>
      </c>
      <c r="Q25" s="555">
        <f t="shared" si="3"/>
        <v>98.375</v>
      </c>
      <c r="R25" s="555">
        <f t="shared" si="3"/>
        <v>105.625</v>
      </c>
      <c r="S25" s="555">
        <f t="shared" si="3"/>
        <v>113.8125</v>
      </c>
      <c r="T25" s="555">
        <f t="shared" si="3"/>
        <v>113.5625</v>
      </c>
      <c r="U25" s="556">
        <f t="shared" si="3"/>
        <v>113.3125</v>
      </c>
      <c r="V25" s="518">
        <v>4259</v>
      </c>
      <c r="W25" s="162">
        <f t="shared" si="8"/>
        <v>4579</v>
      </c>
      <c r="X25" s="162">
        <f t="shared" si="9"/>
        <v>4808</v>
      </c>
      <c r="Y25" s="162">
        <f t="shared" si="10"/>
        <v>5049</v>
      </c>
      <c r="Z25" s="162">
        <f t="shared" si="11"/>
        <v>5176</v>
      </c>
      <c r="AA25" s="527">
        <f t="shared" si="12"/>
        <v>5306</v>
      </c>
      <c r="AB25" s="542">
        <f t="shared" si="13"/>
        <v>336.25</v>
      </c>
      <c r="AC25" s="543">
        <f t="shared" si="4"/>
        <v>393.5</v>
      </c>
      <c r="AD25" s="543">
        <f t="shared" si="4"/>
        <v>422.5</v>
      </c>
      <c r="AE25" s="543">
        <f t="shared" si="4"/>
        <v>455.25</v>
      </c>
      <c r="AF25" s="543">
        <f t="shared" si="4"/>
        <v>454.25</v>
      </c>
      <c r="AG25" s="544">
        <f t="shared" si="4"/>
        <v>453.25</v>
      </c>
      <c r="AH25" s="587">
        <v>1.7</v>
      </c>
      <c r="AI25" s="152">
        <f t="shared" si="5"/>
        <v>1.8274999999999999</v>
      </c>
      <c r="AJ25" s="152">
        <f t="shared" si="14"/>
        <v>1.9188749999999999</v>
      </c>
      <c r="AK25" s="152">
        <f t="shared" si="15"/>
        <v>2.0148187499999999</v>
      </c>
      <c r="AL25" s="152">
        <f t="shared" si="16"/>
        <v>2.0651892187500001</v>
      </c>
      <c r="AM25" s="153">
        <f t="shared" si="17"/>
        <v>2.1168189492187501</v>
      </c>
    </row>
    <row r="26" spans="1:39" ht="15" customHeight="1" x14ac:dyDescent="0.2">
      <c r="A26" s="1009"/>
      <c r="B26" s="110" t="s">
        <v>135</v>
      </c>
      <c r="C26" s="111" t="s">
        <v>15</v>
      </c>
      <c r="D26" s="87">
        <v>3782.5</v>
      </c>
      <c r="E26" s="84">
        <v>4035.75</v>
      </c>
      <c r="F26" s="84">
        <v>4228.5</v>
      </c>
      <c r="G26" s="84">
        <v>4428.75</v>
      </c>
      <c r="H26" s="84">
        <v>4552.5</v>
      </c>
      <c r="I26" s="510">
        <v>4677.75</v>
      </c>
      <c r="J26" s="523">
        <f t="shared" si="6"/>
        <v>3869.375</v>
      </c>
      <c r="K26" s="524">
        <f t="shared" si="2"/>
        <v>4136.8125</v>
      </c>
      <c r="L26" s="524">
        <f t="shared" si="2"/>
        <v>4336.875</v>
      </c>
      <c r="M26" s="524">
        <f t="shared" si="2"/>
        <v>4545.5625</v>
      </c>
      <c r="N26" s="524">
        <f t="shared" si="2"/>
        <v>4669.125</v>
      </c>
      <c r="O26" s="539">
        <f t="shared" si="2"/>
        <v>4794.5625</v>
      </c>
      <c r="P26" s="557">
        <f t="shared" si="7"/>
        <v>86.875</v>
      </c>
      <c r="Q26" s="558">
        <f t="shared" si="3"/>
        <v>101.0625</v>
      </c>
      <c r="R26" s="558">
        <f t="shared" si="3"/>
        <v>108.375</v>
      </c>
      <c r="S26" s="558">
        <f t="shared" si="3"/>
        <v>116.8125</v>
      </c>
      <c r="T26" s="558">
        <f t="shared" si="3"/>
        <v>116.625</v>
      </c>
      <c r="U26" s="559">
        <f t="shared" si="3"/>
        <v>116.8125</v>
      </c>
      <c r="V26" s="519">
        <v>4130</v>
      </c>
      <c r="W26" s="145">
        <f t="shared" si="8"/>
        <v>4440</v>
      </c>
      <c r="X26" s="145">
        <f t="shared" si="9"/>
        <v>4662</v>
      </c>
      <c r="Y26" s="145">
        <f t="shared" si="10"/>
        <v>4896</v>
      </c>
      <c r="Z26" s="145">
        <f t="shared" si="11"/>
        <v>5019</v>
      </c>
      <c r="AA26" s="528">
        <f t="shared" si="12"/>
        <v>5145</v>
      </c>
      <c r="AB26" s="545">
        <f t="shared" si="13"/>
        <v>347.5</v>
      </c>
      <c r="AC26" s="546">
        <f t="shared" si="4"/>
        <v>404.25</v>
      </c>
      <c r="AD26" s="546">
        <f t="shared" si="4"/>
        <v>433.5</v>
      </c>
      <c r="AE26" s="546">
        <f t="shared" si="4"/>
        <v>467.25</v>
      </c>
      <c r="AF26" s="546">
        <f t="shared" si="4"/>
        <v>466.5</v>
      </c>
      <c r="AG26" s="547">
        <f t="shared" si="4"/>
        <v>467.25</v>
      </c>
      <c r="AH26" s="588">
        <v>1.65</v>
      </c>
      <c r="AI26" s="147">
        <f t="shared" si="5"/>
        <v>1.7737499999999999</v>
      </c>
      <c r="AJ26" s="147">
        <f t="shared" si="14"/>
        <v>1.8624375</v>
      </c>
      <c r="AK26" s="147">
        <f t="shared" si="15"/>
        <v>1.955559375</v>
      </c>
      <c r="AL26" s="147">
        <f t="shared" si="16"/>
        <v>2.004448359375</v>
      </c>
      <c r="AM26" s="148">
        <f t="shared" si="17"/>
        <v>2.0545595683593749</v>
      </c>
    </row>
    <row r="27" spans="1:39" ht="15" customHeight="1" x14ac:dyDescent="0.2">
      <c r="A27" s="1009"/>
      <c r="B27" s="110" t="s">
        <v>136</v>
      </c>
      <c r="C27" s="111" t="s">
        <v>15</v>
      </c>
      <c r="D27" s="87">
        <v>3472.25</v>
      </c>
      <c r="E27" s="84">
        <v>3706.75</v>
      </c>
      <c r="F27" s="84">
        <v>3883.5</v>
      </c>
      <c r="G27" s="84">
        <v>4067.25</v>
      </c>
      <c r="H27" s="84">
        <v>4178.5</v>
      </c>
      <c r="I27" s="510">
        <v>4291.25</v>
      </c>
      <c r="J27" s="523">
        <f t="shared" si="6"/>
        <v>3625.9375</v>
      </c>
      <c r="K27" s="524">
        <f t="shared" si="2"/>
        <v>3878.5625</v>
      </c>
      <c r="L27" s="524">
        <f t="shared" si="2"/>
        <v>4066.125</v>
      </c>
      <c r="M27" s="524">
        <f t="shared" si="2"/>
        <v>4261.6875</v>
      </c>
      <c r="N27" s="524">
        <f t="shared" si="2"/>
        <v>4375.625</v>
      </c>
      <c r="O27" s="539">
        <f t="shared" si="2"/>
        <v>4491.4375</v>
      </c>
      <c r="P27" s="557">
        <f t="shared" si="7"/>
        <v>153.6875</v>
      </c>
      <c r="Q27" s="558">
        <f t="shared" si="3"/>
        <v>171.8125</v>
      </c>
      <c r="R27" s="558">
        <f t="shared" si="3"/>
        <v>182.625</v>
      </c>
      <c r="S27" s="558">
        <f t="shared" si="3"/>
        <v>194.4375</v>
      </c>
      <c r="T27" s="558">
        <f t="shared" si="3"/>
        <v>197.125</v>
      </c>
      <c r="U27" s="559">
        <f t="shared" si="3"/>
        <v>200.1875</v>
      </c>
      <c r="V27" s="519">
        <v>4087</v>
      </c>
      <c r="W27" s="145">
        <f t="shared" si="8"/>
        <v>4394</v>
      </c>
      <c r="X27" s="145">
        <f t="shared" si="9"/>
        <v>4614</v>
      </c>
      <c r="Y27" s="145">
        <f t="shared" si="10"/>
        <v>4845</v>
      </c>
      <c r="Z27" s="145">
        <f t="shared" si="11"/>
        <v>4967</v>
      </c>
      <c r="AA27" s="528">
        <f t="shared" si="12"/>
        <v>5092</v>
      </c>
      <c r="AB27" s="545">
        <f t="shared" si="13"/>
        <v>614.75</v>
      </c>
      <c r="AC27" s="546">
        <f t="shared" si="4"/>
        <v>687.25</v>
      </c>
      <c r="AD27" s="546">
        <f t="shared" si="4"/>
        <v>730.5</v>
      </c>
      <c r="AE27" s="546">
        <f t="shared" si="4"/>
        <v>777.75</v>
      </c>
      <c r="AF27" s="546">
        <f t="shared" si="4"/>
        <v>788.5</v>
      </c>
      <c r="AG27" s="547">
        <f t="shared" si="4"/>
        <v>800.75</v>
      </c>
      <c r="AH27" s="588">
        <v>1.63</v>
      </c>
      <c r="AI27" s="147">
        <f t="shared" si="5"/>
        <v>1.7522499999999999</v>
      </c>
      <c r="AJ27" s="147">
        <f t="shared" si="14"/>
        <v>1.8398625</v>
      </c>
      <c r="AK27" s="147">
        <f t="shared" si="15"/>
        <v>1.9318556249999999</v>
      </c>
      <c r="AL27" s="147">
        <f t="shared" si="16"/>
        <v>1.9801520156249999</v>
      </c>
      <c r="AM27" s="148">
        <f t="shared" si="17"/>
        <v>2.0296558160156248</v>
      </c>
    </row>
    <row r="28" spans="1:39" ht="15.75" customHeight="1" thickBot="1" x14ac:dyDescent="0.25">
      <c r="A28" s="1010"/>
      <c r="B28" s="112" t="s">
        <v>137</v>
      </c>
      <c r="C28" s="113" t="s">
        <v>15</v>
      </c>
      <c r="D28" s="89">
        <v>3178</v>
      </c>
      <c r="E28" s="90">
        <v>3370</v>
      </c>
      <c r="F28" s="90">
        <v>3507.25</v>
      </c>
      <c r="G28" s="90">
        <v>3651.75</v>
      </c>
      <c r="H28" s="90">
        <v>3728</v>
      </c>
      <c r="I28" s="511">
        <v>3805.75</v>
      </c>
      <c r="J28" s="525">
        <f t="shared" si="6"/>
        <v>3371</v>
      </c>
      <c r="K28" s="526">
        <f t="shared" si="2"/>
        <v>3589.25</v>
      </c>
      <c r="L28" s="526">
        <f t="shared" si="2"/>
        <v>3745.4375</v>
      </c>
      <c r="M28" s="526">
        <f t="shared" si="2"/>
        <v>3909.5625</v>
      </c>
      <c r="N28" s="526">
        <f t="shared" si="2"/>
        <v>3996.25</v>
      </c>
      <c r="O28" s="540">
        <f t="shared" si="2"/>
        <v>4084.8125</v>
      </c>
      <c r="P28" s="560">
        <f t="shared" si="7"/>
        <v>193</v>
      </c>
      <c r="Q28" s="561">
        <f t="shared" si="3"/>
        <v>219.25</v>
      </c>
      <c r="R28" s="561">
        <f t="shared" si="3"/>
        <v>238.1875</v>
      </c>
      <c r="S28" s="561">
        <f t="shared" si="3"/>
        <v>257.8125</v>
      </c>
      <c r="T28" s="561">
        <f t="shared" si="3"/>
        <v>268.25</v>
      </c>
      <c r="U28" s="562">
        <f t="shared" si="3"/>
        <v>279.0625</v>
      </c>
      <c r="V28" s="520">
        <v>3950</v>
      </c>
      <c r="W28" s="164">
        <f t="shared" si="8"/>
        <v>4247</v>
      </c>
      <c r="X28" s="164">
        <f t="shared" si="9"/>
        <v>4460</v>
      </c>
      <c r="Y28" s="164">
        <f t="shared" si="10"/>
        <v>4683</v>
      </c>
      <c r="Z28" s="164">
        <f t="shared" si="11"/>
        <v>4801</v>
      </c>
      <c r="AA28" s="529">
        <f t="shared" si="12"/>
        <v>4922</v>
      </c>
      <c r="AB28" s="548">
        <f t="shared" si="13"/>
        <v>772</v>
      </c>
      <c r="AC28" s="549">
        <f t="shared" si="4"/>
        <v>877</v>
      </c>
      <c r="AD28" s="549">
        <f t="shared" si="4"/>
        <v>952.75</v>
      </c>
      <c r="AE28" s="549">
        <f t="shared" si="4"/>
        <v>1031.25</v>
      </c>
      <c r="AF28" s="549">
        <f t="shared" si="4"/>
        <v>1073</v>
      </c>
      <c r="AG28" s="550">
        <f t="shared" si="4"/>
        <v>1116.25</v>
      </c>
      <c r="AH28" s="589">
        <v>1.58</v>
      </c>
      <c r="AI28" s="149">
        <f t="shared" si="5"/>
        <v>1.6985000000000001</v>
      </c>
      <c r="AJ28" s="149">
        <f t="shared" si="14"/>
        <v>1.783425</v>
      </c>
      <c r="AK28" s="149">
        <f t="shared" si="15"/>
        <v>1.87259625</v>
      </c>
      <c r="AL28" s="149">
        <f t="shared" si="16"/>
        <v>1.91941115625</v>
      </c>
      <c r="AM28" s="150">
        <f t="shared" si="17"/>
        <v>1.9673964351562501</v>
      </c>
    </row>
    <row r="29" spans="1:39" ht="25.5" x14ac:dyDescent="0.2">
      <c r="A29" s="1008">
        <v>4</v>
      </c>
      <c r="B29" s="108" t="s">
        <v>188</v>
      </c>
      <c r="C29" s="109" t="s">
        <v>15</v>
      </c>
      <c r="D29" s="160">
        <v>3693</v>
      </c>
      <c r="E29" s="161">
        <v>3941</v>
      </c>
      <c r="F29" s="161">
        <v>4129.25</v>
      </c>
      <c r="G29" s="161">
        <v>4325.25</v>
      </c>
      <c r="H29" s="161">
        <v>4444.25</v>
      </c>
      <c r="I29" s="509">
        <v>4566.25</v>
      </c>
      <c r="J29" s="521">
        <f t="shared" si="6"/>
        <v>3813</v>
      </c>
      <c r="K29" s="522">
        <f t="shared" si="2"/>
        <v>4077.25</v>
      </c>
      <c r="L29" s="522">
        <f t="shared" si="2"/>
        <v>4274.6875</v>
      </c>
      <c r="M29" s="522">
        <f t="shared" si="2"/>
        <v>4480.6875</v>
      </c>
      <c r="N29" s="522">
        <f t="shared" si="2"/>
        <v>4600.9375</v>
      </c>
      <c r="O29" s="538">
        <f t="shared" si="2"/>
        <v>4724.1875</v>
      </c>
      <c r="P29" s="554">
        <f t="shared" si="7"/>
        <v>120</v>
      </c>
      <c r="Q29" s="555">
        <f t="shared" si="3"/>
        <v>136.25</v>
      </c>
      <c r="R29" s="555">
        <f t="shared" si="3"/>
        <v>145.4375</v>
      </c>
      <c r="S29" s="555">
        <f t="shared" si="3"/>
        <v>155.4375</v>
      </c>
      <c r="T29" s="555">
        <f t="shared" si="3"/>
        <v>156.6875</v>
      </c>
      <c r="U29" s="556">
        <f t="shared" si="3"/>
        <v>157.9375</v>
      </c>
      <c r="V29" s="518">
        <v>4173</v>
      </c>
      <c r="W29" s="162">
        <f t="shared" si="8"/>
        <v>4486</v>
      </c>
      <c r="X29" s="162">
        <f t="shared" si="9"/>
        <v>4711</v>
      </c>
      <c r="Y29" s="162">
        <f t="shared" si="10"/>
        <v>4947</v>
      </c>
      <c r="Z29" s="162">
        <f t="shared" si="11"/>
        <v>5071</v>
      </c>
      <c r="AA29" s="527">
        <f t="shared" si="12"/>
        <v>5198</v>
      </c>
      <c r="AB29" s="542">
        <f t="shared" si="13"/>
        <v>480</v>
      </c>
      <c r="AC29" s="543">
        <f t="shared" si="4"/>
        <v>545</v>
      </c>
      <c r="AD29" s="543">
        <f t="shared" si="4"/>
        <v>581.75</v>
      </c>
      <c r="AE29" s="543">
        <f t="shared" si="4"/>
        <v>621.75</v>
      </c>
      <c r="AF29" s="543">
        <f t="shared" si="4"/>
        <v>626.75</v>
      </c>
      <c r="AG29" s="544">
        <f t="shared" si="4"/>
        <v>631.75</v>
      </c>
      <c r="AH29" s="587">
        <v>1.67</v>
      </c>
      <c r="AI29" s="152">
        <f t="shared" si="5"/>
        <v>1.79525</v>
      </c>
      <c r="AJ29" s="152">
        <f t="shared" si="14"/>
        <v>1.8850125</v>
      </c>
      <c r="AK29" s="152">
        <f t="shared" si="15"/>
        <v>1.9792631249999999</v>
      </c>
      <c r="AL29" s="152">
        <f t="shared" si="16"/>
        <v>2.0287447031250001</v>
      </c>
      <c r="AM29" s="153">
        <f t="shared" si="17"/>
        <v>2.079463320703125</v>
      </c>
    </row>
    <row r="30" spans="1:39" ht="15" customHeight="1" x14ac:dyDescent="0.2">
      <c r="A30" s="1009"/>
      <c r="B30" s="110" t="s">
        <v>138</v>
      </c>
      <c r="C30" s="111" t="s">
        <v>15</v>
      </c>
      <c r="D30" s="87">
        <v>3528.25</v>
      </c>
      <c r="E30" s="84">
        <v>3765.75</v>
      </c>
      <c r="F30" s="84">
        <v>3945</v>
      </c>
      <c r="G30" s="84">
        <v>4131.75</v>
      </c>
      <c r="H30" s="84">
        <v>4245</v>
      </c>
      <c r="I30" s="510">
        <v>4360.5</v>
      </c>
      <c r="J30" s="523">
        <f t="shared" si="6"/>
        <v>3678.6875</v>
      </c>
      <c r="K30" s="524">
        <f t="shared" si="2"/>
        <v>3934.3125</v>
      </c>
      <c r="L30" s="524">
        <f t="shared" si="2"/>
        <v>4124.25</v>
      </c>
      <c r="M30" s="524">
        <f t="shared" si="2"/>
        <v>4322.8125</v>
      </c>
      <c r="N30" s="524">
        <f t="shared" si="2"/>
        <v>4438.5</v>
      </c>
      <c r="O30" s="539">
        <f t="shared" si="2"/>
        <v>4556.625</v>
      </c>
      <c r="P30" s="557">
        <f t="shared" si="7"/>
        <v>150.4375</v>
      </c>
      <c r="Q30" s="558">
        <f t="shared" si="3"/>
        <v>168.5625</v>
      </c>
      <c r="R30" s="558">
        <f t="shared" si="3"/>
        <v>179.25</v>
      </c>
      <c r="S30" s="558">
        <f t="shared" si="3"/>
        <v>191.0625</v>
      </c>
      <c r="T30" s="558">
        <f t="shared" si="3"/>
        <v>193.5</v>
      </c>
      <c r="U30" s="559">
        <f t="shared" si="3"/>
        <v>196.125</v>
      </c>
      <c r="V30" s="519">
        <v>4130</v>
      </c>
      <c r="W30" s="145">
        <f t="shared" si="8"/>
        <v>4440</v>
      </c>
      <c r="X30" s="145">
        <f t="shared" si="9"/>
        <v>4662</v>
      </c>
      <c r="Y30" s="145">
        <f t="shared" si="10"/>
        <v>4896</v>
      </c>
      <c r="Z30" s="145">
        <f t="shared" si="11"/>
        <v>5019</v>
      </c>
      <c r="AA30" s="528">
        <f t="shared" si="12"/>
        <v>5145</v>
      </c>
      <c r="AB30" s="545">
        <f t="shared" si="13"/>
        <v>601.75</v>
      </c>
      <c r="AC30" s="546">
        <f t="shared" si="4"/>
        <v>674.25</v>
      </c>
      <c r="AD30" s="546">
        <f t="shared" si="4"/>
        <v>717</v>
      </c>
      <c r="AE30" s="546">
        <f t="shared" si="4"/>
        <v>764.25</v>
      </c>
      <c r="AF30" s="546">
        <f t="shared" si="4"/>
        <v>774</v>
      </c>
      <c r="AG30" s="547">
        <f t="shared" si="4"/>
        <v>784.5</v>
      </c>
      <c r="AH30" s="588">
        <v>1.65</v>
      </c>
      <c r="AI30" s="147">
        <f t="shared" si="5"/>
        <v>1.7737499999999999</v>
      </c>
      <c r="AJ30" s="147">
        <f t="shared" si="14"/>
        <v>1.8624375</v>
      </c>
      <c r="AK30" s="147">
        <f t="shared" si="15"/>
        <v>1.955559375</v>
      </c>
      <c r="AL30" s="147">
        <f t="shared" si="16"/>
        <v>2.004448359375</v>
      </c>
      <c r="AM30" s="148">
        <f t="shared" si="17"/>
        <v>2.0545595683593749</v>
      </c>
    </row>
    <row r="31" spans="1:39" ht="15" customHeight="1" x14ac:dyDescent="0.2">
      <c r="A31" s="1009"/>
      <c r="B31" s="110" t="s">
        <v>139</v>
      </c>
      <c r="C31" s="111" t="s">
        <v>15</v>
      </c>
      <c r="D31" s="87">
        <v>3386.75</v>
      </c>
      <c r="E31" s="84">
        <v>3615.25</v>
      </c>
      <c r="F31" s="84">
        <v>3787.5</v>
      </c>
      <c r="G31" s="84">
        <v>3966.75</v>
      </c>
      <c r="H31" s="84">
        <v>4075</v>
      </c>
      <c r="I31" s="510">
        <v>4184.75</v>
      </c>
      <c r="J31" s="523">
        <f t="shared" si="6"/>
        <v>3561.8125</v>
      </c>
      <c r="K31" s="524">
        <f t="shared" si="2"/>
        <v>3809.9375</v>
      </c>
      <c r="L31" s="524">
        <f t="shared" si="2"/>
        <v>3994.125</v>
      </c>
      <c r="M31" s="524">
        <f t="shared" si="2"/>
        <v>4186.3125</v>
      </c>
      <c r="N31" s="524">
        <f t="shared" si="2"/>
        <v>4298</v>
      </c>
      <c r="O31" s="539">
        <f t="shared" si="2"/>
        <v>4411.5625</v>
      </c>
      <c r="P31" s="557">
        <f t="shared" si="7"/>
        <v>175.0625</v>
      </c>
      <c r="Q31" s="558">
        <f t="shared" si="3"/>
        <v>194.6875</v>
      </c>
      <c r="R31" s="558">
        <f t="shared" si="3"/>
        <v>206.625</v>
      </c>
      <c r="S31" s="558">
        <f t="shared" si="3"/>
        <v>219.5625</v>
      </c>
      <c r="T31" s="558">
        <f t="shared" si="3"/>
        <v>223</v>
      </c>
      <c r="U31" s="559">
        <f t="shared" si="3"/>
        <v>226.8125</v>
      </c>
      <c r="V31" s="519">
        <v>4087</v>
      </c>
      <c r="W31" s="145">
        <f t="shared" si="8"/>
        <v>4394</v>
      </c>
      <c r="X31" s="145">
        <f t="shared" si="9"/>
        <v>4614</v>
      </c>
      <c r="Y31" s="145">
        <f t="shared" si="10"/>
        <v>4845</v>
      </c>
      <c r="Z31" s="145">
        <f t="shared" si="11"/>
        <v>4967</v>
      </c>
      <c r="AA31" s="528">
        <f t="shared" si="12"/>
        <v>5092</v>
      </c>
      <c r="AB31" s="545">
        <f t="shared" si="13"/>
        <v>700.25</v>
      </c>
      <c r="AC31" s="546">
        <f t="shared" si="4"/>
        <v>778.75</v>
      </c>
      <c r="AD31" s="546">
        <f t="shared" si="4"/>
        <v>826.5</v>
      </c>
      <c r="AE31" s="546">
        <f t="shared" si="4"/>
        <v>878.25</v>
      </c>
      <c r="AF31" s="546">
        <f t="shared" si="4"/>
        <v>892</v>
      </c>
      <c r="AG31" s="547">
        <f t="shared" si="4"/>
        <v>907.25</v>
      </c>
      <c r="AH31" s="588">
        <v>1.63</v>
      </c>
      <c r="AI31" s="147">
        <f t="shared" si="5"/>
        <v>1.7522499999999999</v>
      </c>
      <c r="AJ31" s="147">
        <f t="shared" si="14"/>
        <v>1.8398625</v>
      </c>
      <c r="AK31" s="147">
        <f t="shared" si="15"/>
        <v>1.9318556249999999</v>
      </c>
      <c r="AL31" s="147">
        <f t="shared" si="16"/>
        <v>1.9801520156249999</v>
      </c>
      <c r="AM31" s="148">
        <f t="shared" si="17"/>
        <v>2.0296558160156248</v>
      </c>
    </row>
    <row r="32" spans="1:39" ht="15.75" customHeight="1" thickBot="1" x14ac:dyDescent="0.25">
      <c r="A32" s="1010"/>
      <c r="B32" s="112" t="s">
        <v>140</v>
      </c>
      <c r="C32" s="113" t="s">
        <v>15</v>
      </c>
      <c r="D32" s="89">
        <v>3178</v>
      </c>
      <c r="E32" s="90">
        <v>3370</v>
      </c>
      <c r="F32" s="90">
        <v>3507.25</v>
      </c>
      <c r="G32" s="90">
        <v>3651.75</v>
      </c>
      <c r="H32" s="90">
        <v>3728</v>
      </c>
      <c r="I32" s="511">
        <v>3805.75</v>
      </c>
      <c r="J32" s="525">
        <f t="shared" si="6"/>
        <v>3371</v>
      </c>
      <c r="K32" s="526">
        <f t="shared" si="2"/>
        <v>3589.25</v>
      </c>
      <c r="L32" s="526">
        <f t="shared" si="2"/>
        <v>3745.4375</v>
      </c>
      <c r="M32" s="526">
        <f t="shared" si="2"/>
        <v>3909.5625</v>
      </c>
      <c r="N32" s="526">
        <f t="shared" si="2"/>
        <v>3996.25</v>
      </c>
      <c r="O32" s="540">
        <f t="shared" si="2"/>
        <v>4084.8125</v>
      </c>
      <c r="P32" s="560">
        <f t="shared" si="7"/>
        <v>193</v>
      </c>
      <c r="Q32" s="561">
        <f t="shared" si="3"/>
        <v>219.25</v>
      </c>
      <c r="R32" s="561">
        <f t="shared" si="3"/>
        <v>238.1875</v>
      </c>
      <c r="S32" s="561">
        <f t="shared" si="3"/>
        <v>257.8125</v>
      </c>
      <c r="T32" s="561">
        <f t="shared" si="3"/>
        <v>268.25</v>
      </c>
      <c r="U32" s="562">
        <f t="shared" si="3"/>
        <v>279.0625</v>
      </c>
      <c r="V32" s="520">
        <v>3950</v>
      </c>
      <c r="W32" s="164">
        <f t="shared" si="8"/>
        <v>4247</v>
      </c>
      <c r="X32" s="164">
        <f t="shared" si="9"/>
        <v>4460</v>
      </c>
      <c r="Y32" s="164">
        <f t="shared" si="10"/>
        <v>4683</v>
      </c>
      <c r="Z32" s="164">
        <f t="shared" si="11"/>
        <v>4801</v>
      </c>
      <c r="AA32" s="529">
        <f t="shared" si="12"/>
        <v>4922</v>
      </c>
      <c r="AB32" s="548">
        <f t="shared" si="13"/>
        <v>772</v>
      </c>
      <c r="AC32" s="549">
        <f t="shared" si="4"/>
        <v>877</v>
      </c>
      <c r="AD32" s="549">
        <f t="shared" si="4"/>
        <v>952.75</v>
      </c>
      <c r="AE32" s="549">
        <f t="shared" si="4"/>
        <v>1031.25</v>
      </c>
      <c r="AF32" s="549">
        <f t="shared" si="4"/>
        <v>1073</v>
      </c>
      <c r="AG32" s="550">
        <f t="shared" si="4"/>
        <v>1116.25</v>
      </c>
      <c r="AH32" s="589">
        <v>1.58</v>
      </c>
      <c r="AI32" s="149">
        <f t="shared" si="5"/>
        <v>1.6985000000000001</v>
      </c>
      <c r="AJ32" s="149">
        <f t="shared" si="14"/>
        <v>1.783425</v>
      </c>
      <c r="AK32" s="149">
        <f t="shared" si="15"/>
        <v>1.87259625</v>
      </c>
      <c r="AL32" s="149">
        <f t="shared" si="16"/>
        <v>1.91941115625</v>
      </c>
      <c r="AM32" s="150">
        <f t="shared" si="17"/>
        <v>1.9673964351562501</v>
      </c>
    </row>
    <row r="33" spans="1:39" ht="38.25" x14ac:dyDescent="0.2">
      <c r="A33" s="1008">
        <v>5</v>
      </c>
      <c r="B33" s="108" t="s">
        <v>189</v>
      </c>
      <c r="C33" s="109" t="s">
        <v>15</v>
      </c>
      <c r="D33" s="160">
        <v>3387.25</v>
      </c>
      <c r="E33" s="161">
        <v>3616.5</v>
      </c>
      <c r="F33" s="161">
        <v>3788.25</v>
      </c>
      <c r="G33" s="161">
        <v>3967.5</v>
      </c>
      <c r="H33" s="161">
        <v>4075.5</v>
      </c>
      <c r="I33" s="509">
        <v>4185</v>
      </c>
      <c r="J33" s="521">
        <f t="shared" si="6"/>
        <v>3572.9375</v>
      </c>
      <c r="K33" s="522">
        <f t="shared" si="6"/>
        <v>3822.375</v>
      </c>
      <c r="L33" s="522">
        <f t="shared" si="6"/>
        <v>4006.6875</v>
      </c>
      <c r="M33" s="522">
        <f t="shared" si="6"/>
        <v>4199.625</v>
      </c>
      <c r="N33" s="522">
        <f t="shared" si="6"/>
        <v>4311.375</v>
      </c>
      <c r="O33" s="538">
        <f t="shared" ref="O33:O96" si="18">(AA33-I33)/4+I33</f>
        <v>4425</v>
      </c>
      <c r="P33" s="554">
        <f t="shared" si="7"/>
        <v>185.6875</v>
      </c>
      <c r="Q33" s="555">
        <f t="shared" si="7"/>
        <v>205.875</v>
      </c>
      <c r="R33" s="555">
        <f t="shared" si="7"/>
        <v>218.4375</v>
      </c>
      <c r="S33" s="555">
        <f t="shared" si="7"/>
        <v>232.125</v>
      </c>
      <c r="T33" s="555">
        <f t="shared" si="7"/>
        <v>235.875</v>
      </c>
      <c r="U33" s="556">
        <f t="shared" ref="U33:U96" si="19">O33-I33</f>
        <v>240</v>
      </c>
      <c r="V33" s="518">
        <v>4130</v>
      </c>
      <c r="W33" s="162">
        <f t="shared" si="8"/>
        <v>4440</v>
      </c>
      <c r="X33" s="162">
        <f t="shared" si="9"/>
        <v>4662</v>
      </c>
      <c r="Y33" s="162">
        <f t="shared" si="10"/>
        <v>4896</v>
      </c>
      <c r="Z33" s="162">
        <f t="shared" si="11"/>
        <v>5019</v>
      </c>
      <c r="AA33" s="527">
        <f t="shared" si="12"/>
        <v>5145</v>
      </c>
      <c r="AB33" s="542">
        <f t="shared" si="13"/>
        <v>742.75</v>
      </c>
      <c r="AC33" s="543">
        <f t="shared" si="13"/>
        <v>823.5</v>
      </c>
      <c r="AD33" s="543">
        <f t="shared" si="13"/>
        <v>873.75</v>
      </c>
      <c r="AE33" s="543">
        <f t="shared" si="13"/>
        <v>928.5</v>
      </c>
      <c r="AF33" s="543">
        <f t="shared" si="13"/>
        <v>943.5</v>
      </c>
      <c r="AG33" s="544">
        <f t="shared" ref="AG33:AG96" si="20">AA33-I33</f>
        <v>960</v>
      </c>
      <c r="AH33" s="587">
        <v>1.65</v>
      </c>
      <c r="AI33" s="152">
        <f t="shared" si="5"/>
        <v>1.7737499999999999</v>
      </c>
      <c r="AJ33" s="152">
        <f t="shared" si="14"/>
        <v>1.8624375</v>
      </c>
      <c r="AK33" s="152">
        <f t="shared" si="15"/>
        <v>1.955559375</v>
      </c>
      <c r="AL33" s="152">
        <f t="shared" si="16"/>
        <v>2.004448359375</v>
      </c>
      <c r="AM33" s="153">
        <f t="shared" si="17"/>
        <v>2.0545595683593749</v>
      </c>
    </row>
    <row r="34" spans="1:39" ht="15" customHeight="1" x14ac:dyDescent="0.2">
      <c r="A34" s="1009"/>
      <c r="B34" s="110" t="s">
        <v>141</v>
      </c>
      <c r="C34" s="111" t="s">
        <v>15</v>
      </c>
      <c r="D34" s="87">
        <v>3271.25</v>
      </c>
      <c r="E34" s="84">
        <v>3493.75</v>
      </c>
      <c r="F34" s="84">
        <v>3659.25</v>
      </c>
      <c r="G34" s="84">
        <v>3832.5</v>
      </c>
      <c r="H34" s="84">
        <v>3935.5</v>
      </c>
      <c r="I34" s="510">
        <v>4040.75</v>
      </c>
      <c r="J34" s="523">
        <f t="shared" si="6"/>
        <v>3475.1875</v>
      </c>
      <c r="K34" s="524">
        <f t="shared" si="6"/>
        <v>3718.8125</v>
      </c>
      <c r="L34" s="524">
        <f t="shared" si="6"/>
        <v>3897.9375</v>
      </c>
      <c r="M34" s="524">
        <f t="shared" si="6"/>
        <v>4085.625</v>
      </c>
      <c r="N34" s="524">
        <f t="shared" si="6"/>
        <v>4193.375</v>
      </c>
      <c r="O34" s="539">
        <f t="shared" si="18"/>
        <v>4303.5625</v>
      </c>
      <c r="P34" s="557">
        <f t="shared" si="7"/>
        <v>203.9375</v>
      </c>
      <c r="Q34" s="558">
        <f t="shared" si="7"/>
        <v>225.0625</v>
      </c>
      <c r="R34" s="558">
        <f t="shared" si="7"/>
        <v>238.6875</v>
      </c>
      <c r="S34" s="558">
        <f t="shared" si="7"/>
        <v>253.125</v>
      </c>
      <c r="T34" s="558">
        <f t="shared" si="7"/>
        <v>257.875</v>
      </c>
      <c r="U34" s="559">
        <f t="shared" si="19"/>
        <v>262.8125</v>
      </c>
      <c r="V34" s="519">
        <v>4087</v>
      </c>
      <c r="W34" s="145">
        <f t="shared" si="8"/>
        <v>4394</v>
      </c>
      <c r="X34" s="145">
        <f t="shared" si="9"/>
        <v>4614</v>
      </c>
      <c r="Y34" s="145">
        <f t="shared" si="10"/>
        <v>4845</v>
      </c>
      <c r="Z34" s="145">
        <f t="shared" si="11"/>
        <v>4967</v>
      </c>
      <c r="AA34" s="528">
        <f t="shared" si="12"/>
        <v>5092</v>
      </c>
      <c r="AB34" s="545">
        <f t="shared" si="13"/>
        <v>815.75</v>
      </c>
      <c r="AC34" s="546">
        <f t="shared" si="13"/>
        <v>900.25</v>
      </c>
      <c r="AD34" s="546">
        <f t="shared" si="13"/>
        <v>954.75</v>
      </c>
      <c r="AE34" s="546">
        <f t="shared" si="13"/>
        <v>1012.5</v>
      </c>
      <c r="AF34" s="546">
        <f t="shared" si="13"/>
        <v>1031.5</v>
      </c>
      <c r="AG34" s="547">
        <f t="shared" si="20"/>
        <v>1051.25</v>
      </c>
      <c r="AH34" s="588">
        <v>1.63</v>
      </c>
      <c r="AI34" s="147">
        <f t="shared" si="5"/>
        <v>1.7522499999999999</v>
      </c>
      <c r="AJ34" s="147">
        <f t="shared" si="14"/>
        <v>1.8398625</v>
      </c>
      <c r="AK34" s="147">
        <f t="shared" si="15"/>
        <v>1.9318556249999999</v>
      </c>
      <c r="AL34" s="147">
        <f t="shared" si="16"/>
        <v>1.9801520156249999</v>
      </c>
      <c r="AM34" s="148">
        <f t="shared" si="17"/>
        <v>2.0296558160156248</v>
      </c>
    </row>
    <row r="35" spans="1:39" ht="15.75" customHeight="1" thickBot="1" x14ac:dyDescent="0.25">
      <c r="A35" s="1010"/>
      <c r="B35" s="112" t="s">
        <v>142</v>
      </c>
      <c r="C35" s="113" t="s">
        <v>15</v>
      </c>
      <c r="D35" s="89">
        <v>3178</v>
      </c>
      <c r="E35" s="90">
        <v>3370</v>
      </c>
      <c r="F35" s="90">
        <v>3507.25</v>
      </c>
      <c r="G35" s="90">
        <v>3651.75</v>
      </c>
      <c r="H35" s="90">
        <v>3728</v>
      </c>
      <c r="I35" s="511">
        <v>3805.75</v>
      </c>
      <c r="J35" s="525">
        <f t="shared" si="6"/>
        <v>3371</v>
      </c>
      <c r="K35" s="526">
        <f t="shared" si="6"/>
        <v>3589.25</v>
      </c>
      <c r="L35" s="526">
        <f t="shared" si="6"/>
        <v>3745.4375</v>
      </c>
      <c r="M35" s="526">
        <f t="shared" si="6"/>
        <v>3909.5625</v>
      </c>
      <c r="N35" s="526">
        <f t="shared" si="6"/>
        <v>3996.25</v>
      </c>
      <c r="O35" s="540">
        <f t="shared" si="18"/>
        <v>4084.8125</v>
      </c>
      <c r="P35" s="560">
        <f t="shared" si="7"/>
        <v>193</v>
      </c>
      <c r="Q35" s="561">
        <f t="shared" si="7"/>
        <v>219.25</v>
      </c>
      <c r="R35" s="561">
        <f t="shared" si="7"/>
        <v>238.1875</v>
      </c>
      <c r="S35" s="561">
        <f t="shared" si="7"/>
        <v>257.8125</v>
      </c>
      <c r="T35" s="561">
        <f t="shared" si="7"/>
        <v>268.25</v>
      </c>
      <c r="U35" s="562">
        <f t="shared" si="19"/>
        <v>279.0625</v>
      </c>
      <c r="V35" s="520">
        <v>3950</v>
      </c>
      <c r="W35" s="164">
        <f t="shared" si="8"/>
        <v>4247</v>
      </c>
      <c r="X35" s="164">
        <f t="shared" si="9"/>
        <v>4460</v>
      </c>
      <c r="Y35" s="164">
        <f t="shared" si="10"/>
        <v>4683</v>
      </c>
      <c r="Z35" s="164">
        <f t="shared" si="11"/>
        <v>4801</v>
      </c>
      <c r="AA35" s="529">
        <f t="shared" si="12"/>
        <v>4922</v>
      </c>
      <c r="AB35" s="548">
        <f t="shared" si="13"/>
        <v>772</v>
      </c>
      <c r="AC35" s="549">
        <f t="shared" si="13"/>
        <v>877</v>
      </c>
      <c r="AD35" s="549">
        <f t="shared" si="13"/>
        <v>952.75</v>
      </c>
      <c r="AE35" s="549">
        <f t="shared" si="13"/>
        <v>1031.25</v>
      </c>
      <c r="AF35" s="549">
        <f t="shared" si="13"/>
        <v>1073</v>
      </c>
      <c r="AG35" s="550">
        <f t="shared" si="20"/>
        <v>1116.25</v>
      </c>
      <c r="AH35" s="589">
        <v>1.58</v>
      </c>
      <c r="AI35" s="149">
        <f t="shared" si="5"/>
        <v>1.6985000000000001</v>
      </c>
      <c r="AJ35" s="149">
        <f t="shared" si="14"/>
        <v>1.783425</v>
      </c>
      <c r="AK35" s="149">
        <f t="shared" si="15"/>
        <v>1.87259625</v>
      </c>
      <c r="AL35" s="149">
        <f t="shared" si="16"/>
        <v>1.91941115625</v>
      </c>
      <c r="AM35" s="150">
        <f t="shared" si="17"/>
        <v>1.9673964351562501</v>
      </c>
    </row>
    <row r="36" spans="1:39" ht="25.5" x14ac:dyDescent="0.2">
      <c r="A36" s="1008">
        <v>6</v>
      </c>
      <c r="B36" s="108" t="s">
        <v>190</v>
      </c>
      <c r="C36" s="109" t="s">
        <v>15</v>
      </c>
      <c r="D36" s="160">
        <v>3905.25</v>
      </c>
      <c r="E36" s="161">
        <v>4166.75</v>
      </c>
      <c r="F36" s="161">
        <v>4365.5</v>
      </c>
      <c r="G36" s="161">
        <v>4572.75</v>
      </c>
      <c r="H36" s="161">
        <v>4700.75</v>
      </c>
      <c r="I36" s="509">
        <v>4830.25</v>
      </c>
      <c r="J36" s="521">
        <f t="shared" si="6"/>
        <v>3972.1875</v>
      </c>
      <c r="K36" s="522">
        <f t="shared" si="6"/>
        <v>4246.5625</v>
      </c>
      <c r="L36" s="522">
        <f t="shared" si="6"/>
        <v>4451.875</v>
      </c>
      <c r="M36" s="522">
        <f t="shared" si="6"/>
        <v>4666.3125</v>
      </c>
      <c r="N36" s="522">
        <f t="shared" si="6"/>
        <v>4793.3125</v>
      </c>
      <c r="O36" s="538">
        <f t="shared" si="18"/>
        <v>4922.1875</v>
      </c>
      <c r="P36" s="554">
        <f t="shared" si="7"/>
        <v>66.9375</v>
      </c>
      <c r="Q36" s="555">
        <f t="shared" si="7"/>
        <v>79.8125</v>
      </c>
      <c r="R36" s="555">
        <f t="shared" si="7"/>
        <v>86.375</v>
      </c>
      <c r="S36" s="555">
        <f t="shared" si="7"/>
        <v>93.5625</v>
      </c>
      <c r="T36" s="555">
        <f t="shared" si="7"/>
        <v>92.5625</v>
      </c>
      <c r="U36" s="556">
        <f t="shared" si="19"/>
        <v>91.9375</v>
      </c>
      <c r="V36" s="518">
        <v>4173</v>
      </c>
      <c r="W36" s="162">
        <f t="shared" si="8"/>
        <v>4486</v>
      </c>
      <c r="X36" s="162">
        <f t="shared" si="9"/>
        <v>4711</v>
      </c>
      <c r="Y36" s="162">
        <f t="shared" si="10"/>
        <v>4947</v>
      </c>
      <c r="Z36" s="162">
        <f t="shared" si="11"/>
        <v>5071</v>
      </c>
      <c r="AA36" s="527">
        <f t="shared" si="12"/>
        <v>5198</v>
      </c>
      <c r="AB36" s="542">
        <f t="shared" si="13"/>
        <v>267.75</v>
      </c>
      <c r="AC36" s="543">
        <f t="shared" si="13"/>
        <v>319.25</v>
      </c>
      <c r="AD36" s="543">
        <f t="shared" si="13"/>
        <v>345.5</v>
      </c>
      <c r="AE36" s="543">
        <f t="shared" si="13"/>
        <v>374.25</v>
      </c>
      <c r="AF36" s="543">
        <f t="shared" si="13"/>
        <v>370.25</v>
      </c>
      <c r="AG36" s="544">
        <f t="shared" si="20"/>
        <v>367.75</v>
      </c>
      <c r="AH36" s="587">
        <v>1.67</v>
      </c>
      <c r="AI36" s="152">
        <f t="shared" si="5"/>
        <v>1.79525</v>
      </c>
      <c r="AJ36" s="152">
        <f t="shared" si="14"/>
        <v>1.8850125</v>
      </c>
      <c r="AK36" s="152">
        <f t="shared" si="15"/>
        <v>1.9792631249999999</v>
      </c>
      <c r="AL36" s="152">
        <f t="shared" si="16"/>
        <v>2.0287447031250001</v>
      </c>
      <c r="AM36" s="153">
        <f t="shared" si="17"/>
        <v>2.079463320703125</v>
      </c>
    </row>
    <row r="37" spans="1:39" ht="15" customHeight="1" x14ac:dyDescent="0.2">
      <c r="A37" s="1009"/>
      <c r="B37" s="110" t="s">
        <v>143</v>
      </c>
      <c r="C37" s="111" t="s">
        <v>15</v>
      </c>
      <c r="D37" s="87">
        <v>3528.5</v>
      </c>
      <c r="E37" s="84">
        <v>3766</v>
      </c>
      <c r="F37" s="84">
        <v>3945.75</v>
      </c>
      <c r="G37" s="84">
        <v>4131.75</v>
      </c>
      <c r="H37" s="84">
        <v>4246</v>
      </c>
      <c r="I37" s="510">
        <v>4361.75</v>
      </c>
      <c r="J37" s="523">
        <f t="shared" si="6"/>
        <v>3668.125</v>
      </c>
      <c r="K37" s="524">
        <f t="shared" si="6"/>
        <v>3923</v>
      </c>
      <c r="L37" s="524">
        <f t="shared" si="6"/>
        <v>4112.8125</v>
      </c>
      <c r="M37" s="524">
        <f t="shared" si="6"/>
        <v>4310.0625</v>
      </c>
      <c r="N37" s="524">
        <f t="shared" si="6"/>
        <v>4426.25</v>
      </c>
      <c r="O37" s="539">
        <f t="shared" si="18"/>
        <v>4544.3125</v>
      </c>
      <c r="P37" s="557">
        <f t="shared" si="7"/>
        <v>139.625</v>
      </c>
      <c r="Q37" s="558">
        <f t="shared" si="7"/>
        <v>157</v>
      </c>
      <c r="R37" s="558">
        <f t="shared" si="7"/>
        <v>167.0625</v>
      </c>
      <c r="S37" s="558">
        <f t="shared" si="7"/>
        <v>178.3125</v>
      </c>
      <c r="T37" s="558">
        <f t="shared" si="7"/>
        <v>180.25</v>
      </c>
      <c r="U37" s="559">
        <f t="shared" si="19"/>
        <v>182.5625</v>
      </c>
      <c r="V37" s="519">
        <v>4087</v>
      </c>
      <c r="W37" s="145">
        <f t="shared" si="8"/>
        <v>4394</v>
      </c>
      <c r="X37" s="145">
        <f t="shared" si="9"/>
        <v>4614</v>
      </c>
      <c r="Y37" s="145">
        <f t="shared" si="10"/>
        <v>4845</v>
      </c>
      <c r="Z37" s="145">
        <f t="shared" si="11"/>
        <v>4967</v>
      </c>
      <c r="AA37" s="528">
        <f t="shared" si="12"/>
        <v>5092</v>
      </c>
      <c r="AB37" s="545">
        <f t="shared" si="13"/>
        <v>558.5</v>
      </c>
      <c r="AC37" s="546">
        <f t="shared" si="13"/>
        <v>628</v>
      </c>
      <c r="AD37" s="546">
        <f t="shared" si="13"/>
        <v>668.25</v>
      </c>
      <c r="AE37" s="546">
        <f t="shared" si="13"/>
        <v>713.25</v>
      </c>
      <c r="AF37" s="546">
        <f t="shared" si="13"/>
        <v>721</v>
      </c>
      <c r="AG37" s="547">
        <f t="shared" si="20"/>
        <v>730.25</v>
      </c>
      <c r="AH37" s="588">
        <v>1.63</v>
      </c>
      <c r="AI37" s="147">
        <f t="shared" si="5"/>
        <v>1.7522499999999999</v>
      </c>
      <c r="AJ37" s="147">
        <f t="shared" si="14"/>
        <v>1.8398625</v>
      </c>
      <c r="AK37" s="147">
        <f t="shared" si="15"/>
        <v>1.9318556249999999</v>
      </c>
      <c r="AL37" s="147">
        <f t="shared" si="16"/>
        <v>1.9801520156249999</v>
      </c>
      <c r="AM37" s="148">
        <f t="shared" si="17"/>
        <v>2.0296558160156248</v>
      </c>
    </row>
    <row r="38" spans="1:39" ht="15" customHeight="1" x14ac:dyDescent="0.2">
      <c r="A38" s="1009"/>
      <c r="B38" s="110" t="s">
        <v>144</v>
      </c>
      <c r="C38" s="111" t="s">
        <v>15</v>
      </c>
      <c r="D38" s="87">
        <v>3380.75</v>
      </c>
      <c r="E38" s="84">
        <v>3608</v>
      </c>
      <c r="F38" s="84">
        <v>3779.25</v>
      </c>
      <c r="G38" s="84">
        <v>3958.25</v>
      </c>
      <c r="H38" s="84">
        <v>4065.75</v>
      </c>
      <c r="I38" s="510">
        <v>4176.25</v>
      </c>
      <c r="J38" s="523">
        <f t="shared" si="6"/>
        <v>3535.5625</v>
      </c>
      <c r="K38" s="524">
        <f t="shared" si="6"/>
        <v>3781</v>
      </c>
      <c r="L38" s="524">
        <f t="shared" si="6"/>
        <v>3963.1875</v>
      </c>
      <c r="M38" s="524">
        <f t="shared" si="6"/>
        <v>4153.9375</v>
      </c>
      <c r="N38" s="524">
        <f t="shared" si="6"/>
        <v>4264.3125</v>
      </c>
      <c r="O38" s="539">
        <f t="shared" si="18"/>
        <v>4377.6875</v>
      </c>
      <c r="P38" s="557">
        <f t="shared" si="7"/>
        <v>154.8125</v>
      </c>
      <c r="Q38" s="558">
        <f t="shared" si="7"/>
        <v>173</v>
      </c>
      <c r="R38" s="558">
        <f t="shared" si="7"/>
        <v>183.9375</v>
      </c>
      <c r="S38" s="558">
        <f t="shared" si="7"/>
        <v>195.6875</v>
      </c>
      <c r="T38" s="558">
        <f t="shared" si="7"/>
        <v>198.5625</v>
      </c>
      <c r="U38" s="559">
        <f t="shared" si="19"/>
        <v>201.4375</v>
      </c>
      <c r="V38" s="519">
        <v>4000</v>
      </c>
      <c r="W38" s="145">
        <f t="shared" si="8"/>
        <v>4300</v>
      </c>
      <c r="X38" s="145">
        <f t="shared" si="9"/>
        <v>4515</v>
      </c>
      <c r="Y38" s="145">
        <f t="shared" si="10"/>
        <v>4741</v>
      </c>
      <c r="Z38" s="145">
        <f t="shared" si="11"/>
        <v>4860</v>
      </c>
      <c r="AA38" s="528">
        <f t="shared" si="12"/>
        <v>4982</v>
      </c>
      <c r="AB38" s="545">
        <f t="shared" si="13"/>
        <v>619.25</v>
      </c>
      <c r="AC38" s="546">
        <f t="shared" si="13"/>
        <v>692</v>
      </c>
      <c r="AD38" s="546">
        <f t="shared" si="13"/>
        <v>735.75</v>
      </c>
      <c r="AE38" s="546">
        <f t="shared" si="13"/>
        <v>782.75</v>
      </c>
      <c r="AF38" s="546">
        <f t="shared" si="13"/>
        <v>794.25</v>
      </c>
      <c r="AG38" s="547">
        <f t="shared" si="20"/>
        <v>805.75</v>
      </c>
      <c r="AH38" s="588">
        <v>1.6</v>
      </c>
      <c r="AI38" s="147">
        <f t="shared" si="5"/>
        <v>1.7200000000000002</v>
      </c>
      <c r="AJ38" s="147">
        <f t="shared" si="14"/>
        <v>1.8060000000000003</v>
      </c>
      <c r="AK38" s="147">
        <f t="shared" si="15"/>
        <v>1.8963000000000003</v>
      </c>
      <c r="AL38" s="147">
        <f t="shared" si="16"/>
        <v>1.9437075000000004</v>
      </c>
      <c r="AM38" s="148">
        <f t="shared" si="17"/>
        <v>1.9923001875000004</v>
      </c>
    </row>
    <row r="39" spans="1:39" ht="15.75" customHeight="1" thickBot="1" x14ac:dyDescent="0.25">
      <c r="A39" s="1010"/>
      <c r="B39" s="112" t="s">
        <v>140</v>
      </c>
      <c r="C39" s="113" t="s">
        <v>15</v>
      </c>
      <c r="D39" s="89">
        <v>3178</v>
      </c>
      <c r="E39" s="90">
        <v>3370</v>
      </c>
      <c r="F39" s="90">
        <v>3507.25</v>
      </c>
      <c r="G39" s="90">
        <v>3651.75</v>
      </c>
      <c r="H39" s="90">
        <v>3728</v>
      </c>
      <c r="I39" s="511">
        <v>3805.75</v>
      </c>
      <c r="J39" s="525">
        <f t="shared" si="6"/>
        <v>3371</v>
      </c>
      <c r="K39" s="526">
        <f t="shared" si="6"/>
        <v>3589.25</v>
      </c>
      <c r="L39" s="526">
        <f t="shared" si="6"/>
        <v>3745.4375</v>
      </c>
      <c r="M39" s="526">
        <f t="shared" si="6"/>
        <v>3909.5625</v>
      </c>
      <c r="N39" s="526">
        <f t="shared" si="6"/>
        <v>3996.25</v>
      </c>
      <c r="O39" s="540">
        <f t="shared" si="18"/>
        <v>4084.8125</v>
      </c>
      <c r="P39" s="560">
        <f t="shared" si="7"/>
        <v>193</v>
      </c>
      <c r="Q39" s="561">
        <f t="shared" si="7"/>
        <v>219.25</v>
      </c>
      <c r="R39" s="561">
        <f t="shared" si="7"/>
        <v>238.1875</v>
      </c>
      <c r="S39" s="561">
        <f t="shared" si="7"/>
        <v>257.8125</v>
      </c>
      <c r="T39" s="561">
        <f t="shared" si="7"/>
        <v>268.25</v>
      </c>
      <c r="U39" s="562">
        <f t="shared" si="19"/>
        <v>279.0625</v>
      </c>
      <c r="V39" s="520">
        <v>3950</v>
      </c>
      <c r="W39" s="164">
        <f t="shared" si="8"/>
        <v>4247</v>
      </c>
      <c r="X39" s="164">
        <f t="shared" si="9"/>
        <v>4460</v>
      </c>
      <c r="Y39" s="164">
        <f t="shared" si="10"/>
        <v>4683</v>
      </c>
      <c r="Z39" s="164">
        <f t="shared" si="11"/>
        <v>4801</v>
      </c>
      <c r="AA39" s="529">
        <f t="shared" si="12"/>
        <v>4922</v>
      </c>
      <c r="AB39" s="548">
        <f t="shared" si="13"/>
        <v>772</v>
      </c>
      <c r="AC39" s="549">
        <f t="shared" si="13"/>
        <v>877</v>
      </c>
      <c r="AD39" s="549">
        <f t="shared" si="13"/>
        <v>952.75</v>
      </c>
      <c r="AE39" s="549">
        <f t="shared" si="13"/>
        <v>1031.25</v>
      </c>
      <c r="AF39" s="549">
        <f t="shared" si="13"/>
        <v>1073</v>
      </c>
      <c r="AG39" s="550">
        <f t="shared" si="20"/>
        <v>1116.25</v>
      </c>
      <c r="AH39" s="589">
        <v>1.58</v>
      </c>
      <c r="AI39" s="149">
        <f t="shared" si="5"/>
        <v>1.6985000000000001</v>
      </c>
      <c r="AJ39" s="149">
        <f t="shared" si="14"/>
        <v>1.783425</v>
      </c>
      <c r="AK39" s="149">
        <f t="shared" si="15"/>
        <v>1.87259625</v>
      </c>
      <c r="AL39" s="149">
        <f t="shared" si="16"/>
        <v>1.91941115625</v>
      </c>
      <c r="AM39" s="150">
        <f t="shared" si="17"/>
        <v>1.9673964351562501</v>
      </c>
    </row>
    <row r="40" spans="1:39" ht="25.5" x14ac:dyDescent="0.2">
      <c r="A40" s="1008">
        <v>7</v>
      </c>
      <c r="B40" s="108" t="s">
        <v>231</v>
      </c>
      <c r="C40" s="109" t="s">
        <v>122</v>
      </c>
      <c r="D40" s="160">
        <v>3494.75</v>
      </c>
      <c r="E40" s="161">
        <v>3730</v>
      </c>
      <c r="F40" s="161">
        <v>3907.5</v>
      </c>
      <c r="G40" s="161">
        <v>4092</v>
      </c>
      <c r="H40" s="161">
        <v>4204.75</v>
      </c>
      <c r="I40" s="509">
        <v>4319</v>
      </c>
      <c r="J40" s="521">
        <f t="shared" si="6"/>
        <v>3642.8125</v>
      </c>
      <c r="K40" s="522">
        <f t="shared" si="6"/>
        <v>3896</v>
      </c>
      <c r="L40" s="522">
        <f t="shared" si="6"/>
        <v>4084.125</v>
      </c>
      <c r="M40" s="522">
        <f t="shared" si="6"/>
        <v>4280.25</v>
      </c>
      <c r="N40" s="522">
        <f t="shared" si="6"/>
        <v>4395.3125</v>
      </c>
      <c r="O40" s="538">
        <f t="shared" si="18"/>
        <v>4512.25</v>
      </c>
      <c r="P40" s="554">
        <f t="shared" si="7"/>
        <v>148.0625</v>
      </c>
      <c r="Q40" s="555">
        <f t="shared" si="7"/>
        <v>166</v>
      </c>
      <c r="R40" s="555">
        <f t="shared" si="7"/>
        <v>176.625</v>
      </c>
      <c r="S40" s="555">
        <f t="shared" si="7"/>
        <v>188.25</v>
      </c>
      <c r="T40" s="555">
        <f t="shared" si="7"/>
        <v>190.5625</v>
      </c>
      <c r="U40" s="556">
        <f t="shared" si="19"/>
        <v>193.25</v>
      </c>
      <c r="V40" s="518">
        <v>4087</v>
      </c>
      <c r="W40" s="162">
        <f t="shared" si="8"/>
        <v>4394</v>
      </c>
      <c r="X40" s="162">
        <f t="shared" si="9"/>
        <v>4614</v>
      </c>
      <c r="Y40" s="162">
        <f t="shared" si="10"/>
        <v>4845</v>
      </c>
      <c r="Z40" s="162">
        <f t="shared" si="11"/>
        <v>4967</v>
      </c>
      <c r="AA40" s="527">
        <f t="shared" si="12"/>
        <v>5092</v>
      </c>
      <c r="AB40" s="542">
        <f t="shared" si="13"/>
        <v>592.25</v>
      </c>
      <c r="AC40" s="543">
        <f t="shared" si="13"/>
        <v>664</v>
      </c>
      <c r="AD40" s="543">
        <f t="shared" si="13"/>
        <v>706.5</v>
      </c>
      <c r="AE40" s="543">
        <f t="shared" si="13"/>
        <v>753</v>
      </c>
      <c r="AF40" s="543">
        <f t="shared" si="13"/>
        <v>762.25</v>
      </c>
      <c r="AG40" s="544">
        <f t="shared" si="20"/>
        <v>773</v>
      </c>
      <c r="AH40" s="587">
        <v>1.63</v>
      </c>
      <c r="AI40" s="152">
        <f t="shared" si="5"/>
        <v>1.7522499999999999</v>
      </c>
      <c r="AJ40" s="152">
        <f t="shared" si="14"/>
        <v>1.8398625</v>
      </c>
      <c r="AK40" s="152">
        <f t="shared" si="15"/>
        <v>1.9318556249999999</v>
      </c>
      <c r="AL40" s="152">
        <f t="shared" si="16"/>
        <v>1.9801520156249999</v>
      </c>
      <c r="AM40" s="153">
        <f t="shared" si="17"/>
        <v>2.0296558160156248</v>
      </c>
    </row>
    <row r="41" spans="1:39" ht="15" customHeight="1" x14ac:dyDescent="0.2">
      <c r="A41" s="1009"/>
      <c r="B41" s="110" t="s">
        <v>145</v>
      </c>
      <c r="C41" s="111" t="s">
        <v>122</v>
      </c>
      <c r="D41" s="87">
        <v>3334.75</v>
      </c>
      <c r="E41" s="84">
        <v>3559</v>
      </c>
      <c r="F41" s="84">
        <v>3728.5</v>
      </c>
      <c r="G41" s="84">
        <v>3904.5</v>
      </c>
      <c r="H41" s="84">
        <v>4011.5</v>
      </c>
      <c r="I41" s="510">
        <v>4120</v>
      </c>
      <c r="J41" s="523">
        <f t="shared" si="6"/>
        <v>3488.5625</v>
      </c>
      <c r="K41" s="524">
        <f t="shared" si="6"/>
        <v>3731</v>
      </c>
      <c r="L41" s="524">
        <f t="shared" si="6"/>
        <v>3911.375</v>
      </c>
      <c r="M41" s="524">
        <f t="shared" si="6"/>
        <v>4099.125</v>
      </c>
      <c r="N41" s="524">
        <f t="shared" si="6"/>
        <v>4208.875</v>
      </c>
      <c r="O41" s="539">
        <f t="shared" si="18"/>
        <v>4320.5</v>
      </c>
      <c r="P41" s="557">
        <f t="shared" si="7"/>
        <v>153.8125</v>
      </c>
      <c r="Q41" s="558">
        <f t="shared" si="7"/>
        <v>172</v>
      </c>
      <c r="R41" s="558">
        <f t="shared" si="7"/>
        <v>182.875</v>
      </c>
      <c r="S41" s="558">
        <f t="shared" si="7"/>
        <v>194.625</v>
      </c>
      <c r="T41" s="558">
        <f t="shared" si="7"/>
        <v>197.375</v>
      </c>
      <c r="U41" s="559">
        <f t="shared" si="19"/>
        <v>200.5</v>
      </c>
      <c r="V41" s="519">
        <v>3950</v>
      </c>
      <c r="W41" s="145">
        <f t="shared" si="8"/>
        <v>4247</v>
      </c>
      <c r="X41" s="145">
        <f t="shared" si="9"/>
        <v>4460</v>
      </c>
      <c r="Y41" s="145">
        <f t="shared" si="10"/>
        <v>4683</v>
      </c>
      <c r="Z41" s="145">
        <f t="shared" si="11"/>
        <v>4801</v>
      </c>
      <c r="AA41" s="528">
        <f t="shared" si="12"/>
        <v>4922</v>
      </c>
      <c r="AB41" s="545">
        <f t="shared" si="13"/>
        <v>615.25</v>
      </c>
      <c r="AC41" s="546">
        <f t="shared" si="13"/>
        <v>688</v>
      </c>
      <c r="AD41" s="546">
        <f t="shared" si="13"/>
        <v>731.5</v>
      </c>
      <c r="AE41" s="546">
        <f t="shared" si="13"/>
        <v>778.5</v>
      </c>
      <c r="AF41" s="546">
        <f t="shared" si="13"/>
        <v>789.5</v>
      </c>
      <c r="AG41" s="547">
        <f t="shared" si="20"/>
        <v>802</v>
      </c>
      <c r="AH41" s="588">
        <v>1.58</v>
      </c>
      <c r="AI41" s="147">
        <f t="shared" si="5"/>
        <v>1.6985000000000001</v>
      </c>
      <c r="AJ41" s="147">
        <f t="shared" si="14"/>
        <v>1.783425</v>
      </c>
      <c r="AK41" s="147">
        <f t="shared" si="15"/>
        <v>1.87259625</v>
      </c>
      <c r="AL41" s="147">
        <f t="shared" si="16"/>
        <v>1.91941115625</v>
      </c>
      <c r="AM41" s="148">
        <f t="shared" si="17"/>
        <v>1.9673964351562501</v>
      </c>
    </row>
    <row r="42" spans="1:39" ht="15" customHeight="1" x14ac:dyDescent="0.2">
      <c r="A42" s="1009"/>
      <c r="B42" s="110" t="s">
        <v>146</v>
      </c>
      <c r="C42" s="111" t="s">
        <v>122</v>
      </c>
      <c r="D42" s="87">
        <v>3174.75</v>
      </c>
      <c r="E42" s="84">
        <v>3388.75</v>
      </c>
      <c r="F42" s="84">
        <v>3549.25</v>
      </c>
      <c r="G42" s="84">
        <v>3717.5</v>
      </c>
      <c r="H42" s="84">
        <v>3817.5</v>
      </c>
      <c r="I42" s="510">
        <v>3920.5</v>
      </c>
      <c r="J42" s="523">
        <f t="shared" si="6"/>
        <v>3356.0625</v>
      </c>
      <c r="K42" s="524">
        <f t="shared" si="6"/>
        <v>3589.8125</v>
      </c>
      <c r="L42" s="524">
        <f t="shared" si="6"/>
        <v>3762.6875</v>
      </c>
      <c r="M42" s="524">
        <f t="shared" si="6"/>
        <v>3944.125</v>
      </c>
      <c r="N42" s="524">
        <f t="shared" si="6"/>
        <v>4048.125</v>
      </c>
      <c r="O42" s="539">
        <f t="shared" si="18"/>
        <v>4155.125</v>
      </c>
      <c r="P42" s="557">
        <f t="shared" si="7"/>
        <v>181.3125</v>
      </c>
      <c r="Q42" s="558">
        <f t="shared" si="7"/>
        <v>201.0625</v>
      </c>
      <c r="R42" s="558">
        <f t="shared" si="7"/>
        <v>213.4375</v>
      </c>
      <c r="S42" s="558">
        <f t="shared" si="7"/>
        <v>226.625</v>
      </c>
      <c r="T42" s="558">
        <f t="shared" si="7"/>
        <v>230.625</v>
      </c>
      <c r="U42" s="559">
        <f t="shared" si="19"/>
        <v>234.625</v>
      </c>
      <c r="V42" s="519">
        <v>3900</v>
      </c>
      <c r="W42" s="145">
        <f t="shared" si="8"/>
        <v>4193</v>
      </c>
      <c r="X42" s="145">
        <f t="shared" si="9"/>
        <v>4403</v>
      </c>
      <c r="Y42" s="145">
        <f t="shared" si="10"/>
        <v>4624</v>
      </c>
      <c r="Z42" s="145">
        <f t="shared" si="11"/>
        <v>4740</v>
      </c>
      <c r="AA42" s="528">
        <f t="shared" si="12"/>
        <v>4859</v>
      </c>
      <c r="AB42" s="545">
        <f t="shared" si="13"/>
        <v>725.25</v>
      </c>
      <c r="AC42" s="546">
        <f t="shared" si="13"/>
        <v>804.25</v>
      </c>
      <c r="AD42" s="546">
        <f t="shared" si="13"/>
        <v>853.75</v>
      </c>
      <c r="AE42" s="546">
        <f t="shared" si="13"/>
        <v>906.5</v>
      </c>
      <c r="AF42" s="546">
        <f t="shared" si="13"/>
        <v>922.5</v>
      </c>
      <c r="AG42" s="547">
        <f t="shared" si="20"/>
        <v>938.5</v>
      </c>
      <c r="AH42" s="588">
        <v>1.56</v>
      </c>
      <c r="AI42" s="147">
        <f t="shared" si="5"/>
        <v>1.677</v>
      </c>
      <c r="AJ42" s="147">
        <f t="shared" si="14"/>
        <v>1.76085</v>
      </c>
      <c r="AK42" s="147">
        <f t="shared" si="15"/>
        <v>1.8488925</v>
      </c>
      <c r="AL42" s="147">
        <f t="shared" si="16"/>
        <v>1.8951148125000001</v>
      </c>
      <c r="AM42" s="148">
        <f t="shared" si="17"/>
        <v>1.9424926828125002</v>
      </c>
    </row>
    <row r="43" spans="1:39" ht="15.75" customHeight="1" thickBot="1" x14ac:dyDescent="0.25">
      <c r="A43" s="1010"/>
      <c r="B43" s="112" t="s">
        <v>147</v>
      </c>
      <c r="C43" s="113" t="s">
        <v>122</v>
      </c>
      <c r="D43" s="89">
        <v>3090.5</v>
      </c>
      <c r="E43" s="90">
        <v>3275.5</v>
      </c>
      <c r="F43" s="90">
        <v>3407.5</v>
      </c>
      <c r="G43" s="90">
        <v>3547.25</v>
      </c>
      <c r="H43" s="90">
        <v>3620.5</v>
      </c>
      <c r="I43" s="511">
        <v>3695.5</v>
      </c>
      <c r="J43" s="525">
        <f t="shared" si="6"/>
        <v>3280.375</v>
      </c>
      <c r="K43" s="526">
        <f t="shared" si="6"/>
        <v>3491.375</v>
      </c>
      <c r="L43" s="526">
        <f t="shared" si="6"/>
        <v>3642.125</v>
      </c>
      <c r="M43" s="526">
        <f t="shared" si="6"/>
        <v>3801.4375</v>
      </c>
      <c r="N43" s="526">
        <f t="shared" si="6"/>
        <v>3885.125</v>
      </c>
      <c r="O43" s="540">
        <f t="shared" si="18"/>
        <v>3970.625</v>
      </c>
      <c r="P43" s="560">
        <f t="shared" si="7"/>
        <v>189.875</v>
      </c>
      <c r="Q43" s="561">
        <f t="shared" si="7"/>
        <v>215.875</v>
      </c>
      <c r="R43" s="561">
        <f t="shared" si="7"/>
        <v>234.625</v>
      </c>
      <c r="S43" s="561">
        <f t="shared" si="7"/>
        <v>254.1875</v>
      </c>
      <c r="T43" s="561">
        <f t="shared" si="7"/>
        <v>264.625</v>
      </c>
      <c r="U43" s="562">
        <f t="shared" si="19"/>
        <v>275.125</v>
      </c>
      <c r="V43" s="520">
        <v>3850</v>
      </c>
      <c r="W43" s="164">
        <f t="shared" si="8"/>
        <v>4139</v>
      </c>
      <c r="X43" s="164">
        <f t="shared" si="9"/>
        <v>4346</v>
      </c>
      <c r="Y43" s="164">
        <f t="shared" si="10"/>
        <v>4564</v>
      </c>
      <c r="Z43" s="164">
        <f t="shared" si="11"/>
        <v>4679</v>
      </c>
      <c r="AA43" s="529">
        <f t="shared" si="12"/>
        <v>4796</v>
      </c>
      <c r="AB43" s="548">
        <f t="shared" si="13"/>
        <v>759.5</v>
      </c>
      <c r="AC43" s="549">
        <f t="shared" si="13"/>
        <v>863.5</v>
      </c>
      <c r="AD43" s="549">
        <f t="shared" si="13"/>
        <v>938.5</v>
      </c>
      <c r="AE43" s="549">
        <f t="shared" si="13"/>
        <v>1016.75</v>
      </c>
      <c r="AF43" s="549">
        <f t="shared" si="13"/>
        <v>1058.5</v>
      </c>
      <c r="AG43" s="550">
        <f t="shared" si="20"/>
        <v>1100.5</v>
      </c>
      <c r="AH43" s="589">
        <v>1.54</v>
      </c>
      <c r="AI43" s="149">
        <f t="shared" si="5"/>
        <v>1.6555</v>
      </c>
      <c r="AJ43" s="149">
        <f t="shared" si="14"/>
        <v>1.738275</v>
      </c>
      <c r="AK43" s="149">
        <f t="shared" si="15"/>
        <v>1.8251887500000001</v>
      </c>
      <c r="AL43" s="149">
        <f t="shared" si="16"/>
        <v>1.8708184687500002</v>
      </c>
      <c r="AM43" s="150">
        <f t="shared" si="17"/>
        <v>1.9175889304687503</v>
      </c>
    </row>
    <row r="44" spans="1:39" ht="25.5" x14ac:dyDescent="0.2">
      <c r="A44" s="1008">
        <v>8</v>
      </c>
      <c r="B44" s="108" t="s">
        <v>191</v>
      </c>
      <c r="C44" s="109" t="s">
        <v>122</v>
      </c>
      <c r="D44" s="160">
        <v>3554</v>
      </c>
      <c r="E44" s="161">
        <v>3793</v>
      </c>
      <c r="F44" s="161">
        <v>3973.5</v>
      </c>
      <c r="G44" s="161">
        <v>4161.75</v>
      </c>
      <c r="H44" s="161">
        <v>4276.75</v>
      </c>
      <c r="I44" s="509">
        <v>4393.25</v>
      </c>
      <c r="J44" s="521">
        <f t="shared" si="6"/>
        <v>3687.25</v>
      </c>
      <c r="K44" s="522">
        <f t="shared" si="6"/>
        <v>3943.25</v>
      </c>
      <c r="L44" s="522">
        <f t="shared" si="6"/>
        <v>4133.625</v>
      </c>
      <c r="M44" s="522">
        <f t="shared" si="6"/>
        <v>4332.5625</v>
      </c>
      <c r="N44" s="522">
        <f t="shared" si="6"/>
        <v>4449.3125</v>
      </c>
      <c r="O44" s="538">
        <f t="shared" si="18"/>
        <v>4567.9375</v>
      </c>
      <c r="P44" s="554">
        <f t="shared" si="7"/>
        <v>133.25</v>
      </c>
      <c r="Q44" s="555">
        <f t="shared" si="7"/>
        <v>150.25</v>
      </c>
      <c r="R44" s="555">
        <f t="shared" si="7"/>
        <v>160.125</v>
      </c>
      <c r="S44" s="555">
        <f t="shared" si="7"/>
        <v>170.8125</v>
      </c>
      <c r="T44" s="555">
        <f t="shared" si="7"/>
        <v>172.5625</v>
      </c>
      <c r="U44" s="556">
        <f t="shared" si="19"/>
        <v>174.6875</v>
      </c>
      <c r="V44" s="518">
        <v>4087</v>
      </c>
      <c r="W44" s="162">
        <f t="shared" si="8"/>
        <v>4394</v>
      </c>
      <c r="X44" s="162">
        <f t="shared" si="9"/>
        <v>4614</v>
      </c>
      <c r="Y44" s="162">
        <f t="shared" si="10"/>
        <v>4845</v>
      </c>
      <c r="Z44" s="162">
        <f t="shared" si="11"/>
        <v>4967</v>
      </c>
      <c r="AA44" s="527">
        <f t="shared" si="12"/>
        <v>5092</v>
      </c>
      <c r="AB44" s="542">
        <f t="shared" si="13"/>
        <v>533</v>
      </c>
      <c r="AC44" s="543">
        <f t="shared" si="13"/>
        <v>601</v>
      </c>
      <c r="AD44" s="543">
        <f t="shared" si="13"/>
        <v>640.5</v>
      </c>
      <c r="AE44" s="543">
        <f t="shared" si="13"/>
        <v>683.25</v>
      </c>
      <c r="AF44" s="543">
        <f t="shared" si="13"/>
        <v>690.25</v>
      </c>
      <c r="AG44" s="544">
        <f t="shared" si="20"/>
        <v>698.75</v>
      </c>
      <c r="AH44" s="587">
        <v>1.63</v>
      </c>
      <c r="AI44" s="152">
        <f t="shared" si="5"/>
        <v>1.7522499999999999</v>
      </c>
      <c r="AJ44" s="152">
        <f t="shared" si="14"/>
        <v>1.8398625</v>
      </c>
      <c r="AK44" s="152">
        <f t="shared" si="15"/>
        <v>1.9318556249999999</v>
      </c>
      <c r="AL44" s="152">
        <f t="shared" si="16"/>
        <v>1.9801520156249999</v>
      </c>
      <c r="AM44" s="153">
        <f t="shared" si="17"/>
        <v>2.0296558160156248</v>
      </c>
    </row>
    <row r="45" spans="1:39" ht="15" customHeight="1" x14ac:dyDescent="0.2">
      <c r="A45" s="1009"/>
      <c r="B45" s="110" t="s">
        <v>132</v>
      </c>
      <c r="C45" s="111" t="s">
        <v>122</v>
      </c>
      <c r="D45" s="87">
        <v>4856.5</v>
      </c>
      <c r="E45" s="84">
        <v>5194.75</v>
      </c>
      <c r="F45" s="84">
        <v>5445.5</v>
      </c>
      <c r="G45" s="84">
        <v>5707.25</v>
      </c>
      <c r="H45" s="84">
        <v>5859</v>
      </c>
      <c r="I45" s="510">
        <v>6014.5</v>
      </c>
      <c r="J45" s="523">
        <f t="shared" si="6"/>
        <v>5379.875</v>
      </c>
      <c r="K45" s="524">
        <f t="shared" si="6"/>
        <v>5764.0625</v>
      </c>
      <c r="L45" s="524">
        <f t="shared" si="6"/>
        <v>6045.625</v>
      </c>
      <c r="M45" s="524">
        <f t="shared" si="6"/>
        <v>6340.1875</v>
      </c>
      <c r="N45" s="524">
        <f t="shared" si="6"/>
        <v>6505.5</v>
      </c>
      <c r="O45" s="539">
        <f t="shared" si="18"/>
        <v>6675.125</v>
      </c>
      <c r="P45" s="557">
        <f t="shared" si="7"/>
        <v>523.375</v>
      </c>
      <c r="Q45" s="558">
        <f t="shared" si="7"/>
        <v>569.3125</v>
      </c>
      <c r="R45" s="558">
        <f t="shared" si="7"/>
        <v>600.125</v>
      </c>
      <c r="S45" s="558">
        <f t="shared" si="7"/>
        <v>632.9375</v>
      </c>
      <c r="T45" s="558">
        <f t="shared" si="7"/>
        <v>646.5</v>
      </c>
      <c r="U45" s="559">
        <f t="shared" si="19"/>
        <v>660.625</v>
      </c>
      <c r="V45" s="519">
        <v>6950</v>
      </c>
      <c r="W45" s="145">
        <f t="shared" si="8"/>
        <v>7472</v>
      </c>
      <c r="X45" s="145">
        <f t="shared" si="9"/>
        <v>7846</v>
      </c>
      <c r="Y45" s="145">
        <f t="shared" si="10"/>
        <v>8239</v>
      </c>
      <c r="Z45" s="145">
        <f t="shared" si="11"/>
        <v>8445</v>
      </c>
      <c r="AA45" s="528">
        <f t="shared" si="12"/>
        <v>8657</v>
      </c>
      <c r="AB45" s="545">
        <f t="shared" si="13"/>
        <v>2093.5</v>
      </c>
      <c r="AC45" s="546">
        <f t="shared" si="13"/>
        <v>2277.25</v>
      </c>
      <c r="AD45" s="546">
        <f t="shared" si="13"/>
        <v>2400.5</v>
      </c>
      <c r="AE45" s="546">
        <f t="shared" si="13"/>
        <v>2531.75</v>
      </c>
      <c r="AF45" s="546">
        <f t="shared" si="13"/>
        <v>2586</v>
      </c>
      <c r="AG45" s="547">
        <f t="shared" si="20"/>
        <v>2642.5</v>
      </c>
      <c r="AH45" s="588">
        <v>1.58</v>
      </c>
      <c r="AI45" s="147">
        <f t="shared" si="5"/>
        <v>1.6985000000000001</v>
      </c>
      <c r="AJ45" s="147">
        <f t="shared" si="14"/>
        <v>1.783425</v>
      </c>
      <c r="AK45" s="147">
        <f t="shared" si="15"/>
        <v>1.87259625</v>
      </c>
      <c r="AL45" s="147">
        <f t="shared" si="16"/>
        <v>1.91941115625</v>
      </c>
      <c r="AM45" s="148">
        <f t="shared" si="17"/>
        <v>1.9673964351562501</v>
      </c>
    </row>
    <row r="46" spans="1:39" ht="15" customHeight="1" x14ac:dyDescent="0.2">
      <c r="A46" s="1009"/>
      <c r="B46" s="110" t="s">
        <v>148</v>
      </c>
      <c r="C46" s="111" t="s">
        <v>122</v>
      </c>
      <c r="D46" s="87">
        <v>3196.5</v>
      </c>
      <c r="E46" s="84">
        <v>3412</v>
      </c>
      <c r="F46" s="84">
        <v>3574</v>
      </c>
      <c r="G46" s="84">
        <v>3743</v>
      </c>
      <c r="H46" s="84">
        <v>3844.5</v>
      </c>
      <c r="I46" s="510">
        <v>3947.5</v>
      </c>
      <c r="J46" s="523">
        <f t="shared" si="6"/>
        <v>3372.375</v>
      </c>
      <c r="K46" s="524">
        <f t="shared" si="6"/>
        <v>3607.25</v>
      </c>
      <c r="L46" s="524">
        <f t="shared" si="6"/>
        <v>3781.25</v>
      </c>
      <c r="M46" s="524">
        <f t="shared" si="6"/>
        <v>3963.25</v>
      </c>
      <c r="N46" s="524">
        <f t="shared" si="6"/>
        <v>4068.375</v>
      </c>
      <c r="O46" s="539">
        <f t="shared" si="18"/>
        <v>4175.375</v>
      </c>
      <c r="P46" s="557">
        <f t="shared" si="7"/>
        <v>175.875</v>
      </c>
      <c r="Q46" s="558">
        <f t="shared" si="7"/>
        <v>195.25</v>
      </c>
      <c r="R46" s="558">
        <f t="shared" si="7"/>
        <v>207.25</v>
      </c>
      <c r="S46" s="558">
        <f t="shared" si="7"/>
        <v>220.25</v>
      </c>
      <c r="T46" s="558">
        <f t="shared" si="7"/>
        <v>223.875</v>
      </c>
      <c r="U46" s="559">
        <f t="shared" si="19"/>
        <v>227.875</v>
      </c>
      <c r="V46" s="519">
        <v>3900</v>
      </c>
      <c r="W46" s="145">
        <f t="shared" si="8"/>
        <v>4193</v>
      </c>
      <c r="X46" s="145">
        <f t="shared" si="9"/>
        <v>4403</v>
      </c>
      <c r="Y46" s="145">
        <f t="shared" si="10"/>
        <v>4624</v>
      </c>
      <c r="Z46" s="145">
        <f t="shared" si="11"/>
        <v>4740</v>
      </c>
      <c r="AA46" s="528">
        <f t="shared" si="12"/>
        <v>4859</v>
      </c>
      <c r="AB46" s="545">
        <f t="shared" si="13"/>
        <v>703.5</v>
      </c>
      <c r="AC46" s="546">
        <f t="shared" si="13"/>
        <v>781</v>
      </c>
      <c r="AD46" s="546">
        <f t="shared" si="13"/>
        <v>829</v>
      </c>
      <c r="AE46" s="546">
        <f t="shared" si="13"/>
        <v>881</v>
      </c>
      <c r="AF46" s="546">
        <f t="shared" si="13"/>
        <v>895.5</v>
      </c>
      <c r="AG46" s="547">
        <f t="shared" si="20"/>
        <v>911.5</v>
      </c>
      <c r="AH46" s="588">
        <v>1.56</v>
      </c>
      <c r="AI46" s="147">
        <f t="shared" si="5"/>
        <v>1.677</v>
      </c>
      <c r="AJ46" s="147">
        <f t="shared" si="14"/>
        <v>1.76085</v>
      </c>
      <c r="AK46" s="147">
        <f t="shared" si="15"/>
        <v>1.8488925</v>
      </c>
      <c r="AL46" s="147">
        <f t="shared" si="16"/>
        <v>1.8951148125000001</v>
      </c>
      <c r="AM46" s="148">
        <f t="shared" si="17"/>
        <v>1.9424926828125002</v>
      </c>
    </row>
    <row r="47" spans="1:39" ht="15.75" customHeight="1" thickBot="1" x14ac:dyDescent="0.25">
      <c r="A47" s="1010"/>
      <c r="B47" s="112" t="s">
        <v>133</v>
      </c>
      <c r="C47" s="113" t="s">
        <v>122</v>
      </c>
      <c r="D47" s="89">
        <v>3090.5</v>
      </c>
      <c r="E47" s="90">
        <v>3275.5</v>
      </c>
      <c r="F47" s="90">
        <v>3407.5</v>
      </c>
      <c r="G47" s="90">
        <v>3547.25</v>
      </c>
      <c r="H47" s="90">
        <v>3620.5</v>
      </c>
      <c r="I47" s="511">
        <v>3695.5</v>
      </c>
      <c r="J47" s="525">
        <f t="shared" si="6"/>
        <v>3280.375</v>
      </c>
      <c r="K47" s="526">
        <f t="shared" si="6"/>
        <v>3491.375</v>
      </c>
      <c r="L47" s="526">
        <f t="shared" si="6"/>
        <v>3642.125</v>
      </c>
      <c r="M47" s="526">
        <f t="shared" si="6"/>
        <v>3801.4375</v>
      </c>
      <c r="N47" s="526">
        <f t="shared" si="6"/>
        <v>3885.125</v>
      </c>
      <c r="O47" s="540">
        <f t="shared" si="18"/>
        <v>3970.625</v>
      </c>
      <c r="P47" s="560">
        <f t="shared" si="7"/>
        <v>189.875</v>
      </c>
      <c r="Q47" s="561">
        <f t="shared" si="7"/>
        <v>215.875</v>
      </c>
      <c r="R47" s="561">
        <f t="shared" si="7"/>
        <v>234.625</v>
      </c>
      <c r="S47" s="561">
        <f t="shared" si="7"/>
        <v>254.1875</v>
      </c>
      <c r="T47" s="561">
        <f t="shared" si="7"/>
        <v>264.625</v>
      </c>
      <c r="U47" s="562">
        <f t="shared" si="19"/>
        <v>275.125</v>
      </c>
      <c r="V47" s="520">
        <v>3850</v>
      </c>
      <c r="W47" s="164">
        <f t="shared" si="8"/>
        <v>4139</v>
      </c>
      <c r="X47" s="164">
        <f t="shared" si="9"/>
        <v>4346</v>
      </c>
      <c r="Y47" s="164">
        <f t="shared" si="10"/>
        <v>4564</v>
      </c>
      <c r="Z47" s="164">
        <f t="shared" si="11"/>
        <v>4679</v>
      </c>
      <c r="AA47" s="529">
        <f t="shared" si="12"/>
        <v>4796</v>
      </c>
      <c r="AB47" s="548">
        <f t="shared" si="13"/>
        <v>759.5</v>
      </c>
      <c r="AC47" s="549">
        <f t="shared" si="13"/>
        <v>863.5</v>
      </c>
      <c r="AD47" s="549">
        <f t="shared" si="13"/>
        <v>938.5</v>
      </c>
      <c r="AE47" s="549">
        <f t="shared" si="13"/>
        <v>1016.75</v>
      </c>
      <c r="AF47" s="549">
        <f t="shared" si="13"/>
        <v>1058.5</v>
      </c>
      <c r="AG47" s="550">
        <f t="shared" si="20"/>
        <v>1100.5</v>
      </c>
      <c r="AH47" s="589">
        <v>1.54</v>
      </c>
      <c r="AI47" s="149">
        <f t="shared" si="5"/>
        <v>1.6555</v>
      </c>
      <c r="AJ47" s="149">
        <f t="shared" si="14"/>
        <v>1.738275</v>
      </c>
      <c r="AK47" s="149">
        <f t="shared" si="15"/>
        <v>1.8251887500000001</v>
      </c>
      <c r="AL47" s="149">
        <f t="shared" si="16"/>
        <v>1.8708184687500002</v>
      </c>
      <c r="AM47" s="150">
        <f t="shared" si="17"/>
        <v>1.9175889304687503</v>
      </c>
    </row>
    <row r="48" spans="1:39" ht="25.5" x14ac:dyDescent="0.2">
      <c r="A48" s="1041">
        <v>9</v>
      </c>
      <c r="B48" s="108" t="s">
        <v>192</v>
      </c>
      <c r="C48" s="109" t="s">
        <v>122</v>
      </c>
      <c r="D48" s="160">
        <v>3595.25</v>
      </c>
      <c r="E48" s="161">
        <v>3836.5</v>
      </c>
      <c r="F48" s="161">
        <v>4019.25</v>
      </c>
      <c r="G48" s="161">
        <v>4209</v>
      </c>
      <c r="H48" s="161">
        <v>4326.25</v>
      </c>
      <c r="I48" s="509">
        <v>4444.25</v>
      </c>
      <c r="J48" s="521">
        <f t="shared" si="6"/>
        <v>3718.1875</v>
      </c>
      <c r="K48" s="522">
        <f t="shared" si="6"/>
        <v>3975.875</v>
      </c>
      <c r="L48" s="522">
        <f t="shared" si="6"/>
        <v>4167.9375</v>
      </c>
      <c r="M48" s="522">
        <f t="shared" si="6"/>
        <v>4368</v>
      </c>
      <c r="N48" s="522">
        <f t="shared" si="6"/>
        <v>4486.4375</v>
      </c>
      <c r="O48" s="538">
        <f t="shared" si="18"/>
        <v>4606.1875</v>
      </c>
      <c r="P48" s="554">
        <f t="shared" si="7"/>
        <v>122.9375</v>
      </c>
      <c r="Q48" s="555">
        <f t="shared" si="7"/>
        <v>139.375</v>
      </c>
      <c r="R48" s="555">
        <f t="shared" si="7"/>
        <v>148.6875</v>
      </c>
      <c r="S48" s="555">
        <f t="shared" si="7"/>
        <v>159</v>
      </c>
      <c r="T48" s="555">
        <f t="shared" si="7"/>
        <v>160.1875</v>
      </c>
      <c r="U48" s="556">
        <f t="shared" si="19"/>
        <v>161.9375</v>
      </c>
      <c r="V48" s="518">
        <v>4087</v>
      </c>
      <c r="W48" s="162">
        <f t="shared" si="8"/>
        <v>4394</v>
      </c>
      <c r="X48" s="162">
        <f t="shared" si="9"/>
        <v>4614</v>
      </c>
      <c r="Y48" s="162">
        <f t="shared" si="10"/>
        <v>4845</v>
      </c>
      <c r="Z48" s="162">
        <f t="shared" si="11"/>
        <v>4967</v>
      </c>
      <c r="AA48" s="527">
        <f t="shared" si="12"/>
        <v>5092</v>
      </c>
      <c r="AB48" s="542">
        <f t="shared" si="13"/>
        <v>491.75</v>
      </c>
      <c r="AC48" s="543">
        <f t="shared" si="13"/>
        <v>557.5</v>
      </c>
      <c r="AD48" s="543">
        <f t="shared" si="13"/>
        <v>594.75</v>
      </c>
      <c r="AE48" s="543">
        <f t="shared" si="13"/>
        <v>636</v>
      </c>
      <c r="AF48" s="543">
        <f t="shared" si="13"/>
        <v>640.75</v>
      </c>
      <c r="AG48" s="544">
        <f t="shared" si="20"/>
        <v>647.75</v>
      </c>
      <c r="AH48" s="587">
        <v>1.63</v>
      </c>
      <c r="AI48" s="152">
        <f t="shared" si="5"/>
        <v>1.7522499999999999</v>
      </c>
      <c r="AJ48" s="152">
        <f t="shared" si="14"/>
        <v>1.8398625</v>
      </c>
      <c r="AK48" s="152">
        <f t="shared" si="15"/>
        <v>1.9318556249999999</v>
      </c>
      <c r="AL48" s="152">
        <f t="shared" si="16"/>
        <v>1.9801520156249999</v>
      </c>
      <c r="AM48" s="153">
        <f t="shared" si="17"/>
        <v>2.0296558160156248</v>
      </c>
    </row>
    <row r="49" spans="1:39" ht="15" customHeight="1" x14ac:dyDescent="0.2">
      <c r="A49" s="1042"/>
      <c r="B49" s="110" t="s">
        <v>149</v>
      </c>
      <c r="C49" s="111" t="s">
        <v>122</v>
      </c>
      <c r="D49" s="87">
        <v>3377.5</v>
      </c>
      <c r="E49" s="84">
        <v>3604.75</v>
      </c>
      <c r="F49" s="84">
        <v>3775.75</v>
      </c>
      <c r="G49" s="84">
        <v>3954</v>
      </c>
      <c r="H49" s="84">
        <v>4063.25</v>
      </c>
      <c r="I49" s="510">
        <v>4174</v>
      </c>
      <c r="J49" s="523">
        <f t="shared" si="6"/>
        <v>3520.625</v>
      </c>
      <c r="K49" s="524">
        <f t="shared" si="6"/>
        <v>3765.3125</v>
      </c>
      <c r="L49" s="524">
        <f t="shared" si="6"/>
        <v>3946.8125</v>
      </c>
      <c r="M49" s="524">
        <f t="shared" si="6"/>
        <v>4136.25</v>
      </c>
      <c r="N49" s="524">
        <f t="shared" si="6"/>
        <v>4247.6875</v>
      </c>
      <c r="O49" s="539">
        <f t="shared" si="18"/>
        <v>4361</v>
      </c>
      <c r="P49" s="557">
        <f t="shared" si="7"/>
        <v>143.125</v>
      </c>
      <c r="Q49" s="558">
        <f t="shared" si="7"/>
        <v>160.5625</v>
      </c>
      <c r="R49" s="558">
        <f t="shared" si="7"/>
        <v>171.0625</v>
      </c>
      <c r="S49" s="558">
        <f t="shared" si="7"/>
        <v>182.25</v>
      </c>
      <c r="T49" s="558">
        <f t="shared" si="7"/>
        <v>184.4375</v>
      </c>
      <c r="U49" s="559">
        <f t="shared" si="19"/>
        <v>187</v>
      </c>
      <c r="V49" s="519">
        <v>3950</v>
      </c>
      <c r="W49" s="145">
        <f t="shared" si="8"/>
        <v>4247</v>
      </c>
      <c r="X49" s="145">
        <f t="shared" si="9"/>
        <v>4460</v>
      </c>
      <c r="Y49" s="145">
        <f t="shared" si="10"/>
        <v>4683</v>
      </c>
      <c r="Z49" s="145">
        <f t="shared" si="11"/>
        <v>4801</v>
      </c>
      <c r="AA49" s="528">
        <f t="shared" si="12"/>
        <v>4922</v>
      </c>
      <c r="AB49" s="545">
        <f t="shared" si="13"/>
        <v>572.5</v>
      </c>
      <c r="AC49" s="546">
        <f t="shared" si="13"/>
        <v>642.25</v>
      </c>
      <c r="AD49" s="546">
        <f t="shared" si="13"/>
        <v>684.25</v>
      </c>
      <c r="AE49" s="546">
        <f t="shared" si="13"/>
        <v>729</v>
      </c>
      <c r="AF49" s="546">
        <f t="shared" si="13"/>
        <v>737.75</v>
      </c>
      <c r="AG49" s="547">
        <f t="shared" si="20"/>
        <v>748</v>
      </c>
      <c r="AH49" s="588">
        <v>1.58</v>
      </c>
      <c r="AI49" s="147">
        <f t="shared" si="5"/>
        <v>1.6985000000000001</v>
      </c>
      <c r="AJ49" s="147">
        <f t="shared" si="14"/>
        <v>1.783425</v>
      </c>
      <c r="AK49" s="147">
        <f t="shared" si="15"/>
        <v>1.87259625</v>
      </c>
      <c r="AL49" s="147">
        <f t="shared" si="16"/>
        <v>1.91941115625</v>
      </c>
      <c r="AM49" s="148">
        <f t="shared" si="17"/>
        <v>1.9673964351562501</v>
      </c>
    </row>
    <row r="50" spans="1:39" ht="15" customHeight="1" x14ac:dyDescent="0.2">
      <c r="A50" s="1042"/>
      <c r="B50" s="110" t="s">
        <v>150</v>
      </c>
      <c r="C50" s="111" t="s">
        <v>122</v>
      </c>
      <c r="D50" s="87">
        <v>3217.5</v>
      </c>
      <c r="E50" s="84">
        <v>3433.75</v>
      </c>
      <c r="F50" s="84">
        <v>3597.25</v>
      </c>
      <c r="G50" s="84">
        <v>3767</v>
      </c>
      <c r="H50" s="84">
        <v>3869.25</v>
      </c>
      <c r="I50" s="510">
        <v>3973.75</v>
      </c>
      <c r="J50" s="523">
        <f t="shared" si="6"/>
        <v>3388.125</v>
      </c>
      <c r="K50" s="524">
        <f t="shared" si="6"/>
        <v>3623.5625</v>
      </c>
      <c r="L50" s="524">
        <f t="shared" si="6"/>
        <v>3798.6875</v>
      </c>
      <c r="M50" s="524">
        <f t="shared" si="6"/>
        <v>3981.25</v>
      </c>
      <c r="N50" s="524">
        <f t="shared" si="6"/>
        <v>4086.9375</v>
      </c>
      <c r="O50" s="539">
        <f t="shared" si="18"/>
        <v>4195.0625</v>
      </c>
      <c r="P50" s="557">
        <f t="shared" si="7"/>
        <v>170.625</v>
      </c>
      <c r="Q50" s="558">
        <f t="shared" si="7"/>
        <v>189.8125</v>
      </c>
      <c r="R50" s="558">
        <f t="shared" si="7"/>
        <v>201.4375</v>
      </c>
      <c r="S50" s="558">
        <f t="shared" si="7"/>
        <v>214.25</v>
      </c>
      <c r="T50" s="558">
        <f t="shared" si="7"/>
        <v>217.6875</v>
      </c>
      <c r="U50" s="559">
        <f t="shared" si="19"/>
        <v>221.3125</v>
      </c>
      <c r="V50" s="519">
        <v>3900</v>
      </c>
      <c r="W50" s="145">
        <f t="shared" si="8"/>
        <v>4193</v>
      </c>
      <c r="X50" s="145">
        <f t="shared" si="9"/>
        <v>4403</v>
      </c>
      <c r="Y50" s="145">
        <f t="shared" si="10"/>
        <v>4624</v>
      </c>
      <c r="Z50" s="145">
        <f t="shared" si="11"/>
        <v>4740</v>
      </c>
      <c r="AA50" s="528">
        <f t="shared" si="12"/>
        <v>4859</v>
      </c>
      <c r="AB50" s="545">
        <f t="shared" si="13"/>
        <v>682.5</v>
      </c>
      <c r="AC50" s="546">
        <f t="shared" si="13"/>
        <v>759.25</v>
      </c>
      <c r="AD50" s="546">
        <f t="shared" si="13"/>
        <v>805.75</v>
      </c>
      <c r="AE50" s="546">
        <f t="shared" si="13"/>
        <v>857</v>
      </c>
      <c r="AF50" s="546">
        <f t="shared" si="13"/>
        <v>870.75</v>
      </c>
      <c r="AG50" s="547">
        <f t="shared" si="20"/>
        <v>885.25</v>
      </c>
      <c r="AH50" s="588">
        <v>1.56</v>
      </c>
      <c r="AI50" s="147">
        <f t="shared" si="5"/>
        <v>1.677</v>
      </c>
      <c r="AJ50" s="147">
        <f t="shared" si="14"/>
        <v>1.76085</v>
      </c>
      <c r="AK50" s="147">
        <f t="shared" si="15"/>
        <v>1.8488925</v>
      </c>
      <c r="AL50" s="147">
        <f t="shared" si="16"/>
        <v>1.8951148125000001</v>
      </c>
      <c r="AM50" s="148">
        <f t="shared" si="17"/>
        <v>1.9424926828125002</v>
      </c>
    </row>
    <row r="51" spans="1:39" ht="15.75" customHeight="1" thickBot="1" x14ac:dyDescent="0.25">
      <c r="A51" s="1043"/>
      <c r="B51" s="112" t="s">
        <v>151</v>
      </c>
      <c r="C51" s="113" t="s">
        <v>122</v>
      </c>
      <c r="D51" s="89">
        <v>3090.5</v>
      </c>
      <c r="E51" s="90">
        <v>3275.5</v>
      </c>
      <c r="F51" s="90">
        <v>3407.5</v>
      </c>
      <c r="G51" s="90">
        <v>3547.25</v>
      </c>
      <c r="H51" s="90">
        <v>3620.5</v>
      </c>
      <c r="I51" s="511">
        <v>3695.5</v>
      </c>
      <c r="J51" s="525">
        <f t="shared" si="6"/>
        <v>3280.375</v>
      </c>
      <c r="K51" s="526">
        <f t="shared" si="6"/>
        <v>3491.375</v>
      </c>
      <c r="L51" s="526">
        <f t="shared" si="6"/>
        <v>3642.125</v>
      </c>
      <c r="M51" s="526">
        <f t="shared" si="6"/>
        <v>3801.4375</v>
      </c>
      <c r="N51" s="526">
        <f t="shared" si="6"/>
        <v>3885.125</v>
      </c>
      <c r="O51" s="540">
        <f t="shared" si="18"/>
        <v>3970.625</v>
      </c>
      <c r="P51" s="560">
        <f t="shared" si="7"/>
        <v>189.875</v>
      </c>
      <c r="Q51" s="561">
        <f t="shared" si="7"/>
        <v>215.875</v>
      </c>
      <c r="R51" s="561">
        <f t="shared" si="7"/>
        <v>234.625</v>
      </c>
      <c r="S51" s="561">
        <f t="shared" si="7"/>
        <v>254.1875</v>
      </c>
      <c r="T51" s="561">
        <f t="shared" si="7"/>
        <v>264.625</v>
      </c>
      <c r="U51" s="562">
        <f t="shared" si="19"/>
        <v>275.125</v>
      </c>
      <c r="V51" s="520">
        <v>3850</v>
      </c>
      <c r="W51" s="164">
        <f t="shared" si="8"/>
        <v>4139</v>
      </c>
      <c r="X51" s="164">
        <f t="shared" si="9"/>
        <v>4346</v>
      </c>
      <c r="Y51" s="164">
        <f t="shared" si="10"/>
        <v>4564</v>
      </c>
      <c r="Z51" s="164">
        <f t="shared" si="11"/>
        <v>4679</v>
      </c>
      <c r="AA51" s="529">
        <f t="shared" si="12"/>
        <v>4796</v>
      </c>
      <c r="AB51" s="548">
        <f t="shared" si="13"/>
        <v>759.5</v>
      </c>
      <c r="AC51" s="549">
        <f t="shared" si="13"/>
        <v>863.5</v>
      </c>
      <c r="AD51" s="549">
        <f t="shared" si="13"/>
        <v>938.5</v>
      </c>
      <c r="AE51" s="549">
        <f t="shared" si="13"/>
        <v>1016.75</v>
      </c>
      <c r="AF51" s="549">
        <f t="shared" si="13"/>
        <v>1058.5</v>
      </c>
      <c r="AG51" s="550">
        <f t="shared" si="20"/>
        <v>1100.5</v>
      </c>
      <c r="AH51" s="589">
        <v>1.54</v>
      </c>
      <c r="AI51" s="149">
        <f t="shared" si="5"/>
        <v>1.6555</v>
      </c>
      <c r="AJ51" s="149">
        <f t="shared" si="14"/>
        <v>1.738275</v>
      </c>
      <c r="AK51" s="149">
        <f t="shared" si="15"/>
        <v>1.8251887500000001</v>
      </c>
      <c r="AL51" s="149">
        <f t="shared" si="16"/>
        <v>1.8708184687500002</v>
      </c>
      <c r="AM51" s="150">
        <f t="shared" si="17"/>
        <v>1.9175889304687503</v>
      </c>
    </row>
    <row r="52" spans="1:39" x14ac:dyDescent="0.2">
      <c r="A52" s="1008">
        <v>10</v>
      </c>
      <c r="B52" s="108" t="s">
        <v>152</v>
      </c>
      <c r="C52" s="109" t="s">
        <v>122</v>
      </c>
      <c r="D52" s="160">
        <v>3464</v>
      </c>
      <c r="E52" s="161">
        <v>3697</v>
      </c>
      <c r="F52" s="161">
        <v>3873</v>
      </c>
      <c r="G52" s="161">
        <v>4056</v>
      </c>
      <c r="H52" s="161">
        <v>4167.25</v>
      </c>
      <c r="I52" s="509">
        <v>4280.75</v>
      </c>
      <c r="J52" s="521">
        <f t="shared" si="6"/>
        <v>3619.75</v>
      </c>
      <c r="K52" s="522">
        <f t="shared" si="6"/>
        <v>3871.25</v>
      </c>
      <c r="L52" s="522">
        <f t="shared" si="6"/>
        <v>4058.25</v>
      </c>
      <c r="M52" s="522">
        <f t="shared" si="6"/>
        <v>4253.25</v>
      </c>
      <c r="N52" s="522">
        <f t="shared" si="6"/>
        <v>4367.1875</v>
      </c>
      <c r="O52" s="538">
        <f t="shared" si="18"/>
        <v>4483.5625</v>
      </c>
      <c r="P52" s="554">
        <f t="shared" si="7"/>
        <v>155.75</v>
      </c>
      <c r="Q52" s="555">
        <f t="shared" si="7"/>
        <v>174.25</v>
      </c>
      <c r="R52" s="555">
        <f t="shared" si="7"/>
        <v>185.25</v>
      </c>
      <c r="S52" s="555">
        <f t="shared" si="7"/>
        <v>197.25</v>
      </c>
      <c r="T52" s="555">
        <f t="shared" si="7"/>
        <v>199.9375</v>
      </c>
      <c r="U52" s="556">
        <f t="shared" si="19"/>
        <v>202.8125</v>
      </c>
      <c r="V52" s="518">
        <v>4087</v>
      </c>
      <c r="W52" s="162">
        <f t="shared" si="8"/>
        <v>4394</v>
      </c>
      <c r="X52" s="162">
        <f t="shared" si="9"/>
        <v>4614</v>
      </c>
      <c r="Y52" s="162">
        <f t="shared" si="10"/>
        <v>4845</v>
      </c>
      <c r="Z52" s="162">
        <f t="shared" si="11"/>
        <v>4967</v>
      </c>
      <c r="AA52" s="527">
        <f t="shared" si="12"/>
        <v>5092</v>
      </c>
      <c r="AB52" s="542">
        <f t="shared" si="13"/>
        <v>623</v>
      </c>
      <c r="AC52" s="543">
        <f t="shared" si="13"/>
        <v>697</v>
      </c>
      <c r="AD52" s="543">
        <f t="shared" si="13"/>
        <v>741</v>
      </c>
      <c r="AE52" s="543">
        <f t="shared" si="13"/>
        <v>789</v>
      </c>
      <c r="AF52" s="543">
        <f t="shared" si="13"/>
        <v>799.75</v>
      </c>
      <c r="AG52" s="544">
        <f t="shared" si="20"/>
        <v>811.25</v>
      </c>
      <c r="AH52" s="587">
        <v>1.63</v>
      </c>
      <c r="AI52" s="152">
        <f t="shared" si="5"/>
        <v>1.7522499999999999</v>
      </c>
      <c r="AJ52" s="152">
        <f t="shared" si="14"/>
        <v>1.8398625</v>
      </c>
      <c r="AK52" s="152">
        <f t="shared" si="15"/>
        <v>1.9318556249999999</v>
      </c>
      <c r="AL52" s="152">
        <f t="shared" si="16"/>
        <v>1.9801520156249999</v>
      </c>
      <c r="AM52" s="153">
        <f t="shared" si="17"/>
        <v>2.0296558160156248</v>
      </c>
    </row>
    <row r="53" spans="1:39" ht="15" customHeight="1" x14ac:dyDescent="0.2">
      <c r="A53" s="1009"/>
      <c r="B53" s="110" t="s">
        <v>153</v>
      </c>
      <c r="C53" s="111" t="s">
        <v>122</v>
      </c>
      <c r="D53" s="87">
        <v>3307.75</v>
      </c>
      <c r="E53" s="84">
        <v>3530.5</v>
      </c>
      <c r="F53" s="84">
        <v>3698.5</v>
      </c>
      <c r="G53" s="84">
        <v>3873</v>
      </c>
      <c r="H53" s="84">
        <v>3979.25</v>
      </c>
      <c r="I53" s="510">
        <v>4087</v>
      </c>
      <c r="J53" s="523">
        <f t="shared" si="6"/>
        <v>3468.3125</v>
      </c>
      <c r="K53" s="524">
        <f t="shared" si="6"/>
        <v>3709.625</v>
      </c>
      <c r="L53" s="524">
        <f t="shared" si="6"/>
        <v>3888.875</v>
      </c>
      <c r="M53" s="524">
        <f t="shared" si="6"/>
        <v>4075.5</v>
      </c>
      <c r="N53" s="524">
        <f t="shared" si="6"/>
        <v>4184.6875</v>
      </c>
      <c r="O53" s="539">
        <f t="shared" si="18"/>
        <v>4295.75</v>
      </c>
      <c r="P53" s="557">
        <f t="shared" si="7"/>
        <v>160.5625</v>
      </c>
      <c r="Q53" s="558">
        <f t="shared" si="7"/>
        <v>179.125</v>
      </c>
      <c r="R53" s="558">
        <f t="shared" si="7"/>
        <v>190.375</v>
      </c>
      <c r="S53" s="558">
        <f t="shared" si="7"/>
        <v>202.5</v>
      </c>
      <c r="T53" s="558">
        <f t="shared" si="7"/>
        <v>205.4375</v>
      </c>
      <c r="U53" s="559">
        <f t="shared" si="19"/>
        <v>208.75</v>
      </c>
      <c r="V53" s="519">
        <v>3950</v>
      </c>
      <c r="W53" s="145">
        <f t="shared" si="8"/>
        <v>4247</v>
      </c>
      <c r="X53" s="145">
        <f t="shared" si="9"/>
        <v>4460</v>
      </c>
      <c r="Y53" s="145">
        <f t="shared" si="10"/>
        <v>4683</v>
      </c>
      <c r="Z53" s="145">
        <f t="shared" si="11"/>
        <v>4801</v>
      </c>
      <c r="AA53" s="528">
        <f t="shared" si="12"/>
        <v>4922</v>
      </c>
      <c r="AB53" s="545">
        <f t="shared" si="13"/>
        <v>642.25</v>
      </c>
      <c r="AC53" s="546">
        <f t="shared" si="13"/>
        <v>716.5</v>
      </c>
      <c r="AD53" s="546">
        <f t="shared" si="13"/>
        <v>761.5</v>
      </c>
      <c r="AE53" s="546">
        <f t="shared" si="13"/>
        <v>810</v>
      </c>
      <c r="AF53" s="546">
        <f t="shared" si="13"/>
        <v>821.75</v>
      </c>
      <c r="AG53" s="547">
        <f t="shared" si="20"/>
        <v>835</v>
      </c>
      <c r="AH53" s="588">
        <v>1.58</v>
      </c>
      <c r="AI53" s="147">
        <f t="shared" si="5"/>
        <v>1.6985000000000001</v>
      </c>
      <c r="AJ53" s="147">
        <f t="shared" si="14"/>
        <v>1.783425</v>
      </c>
      <c r="AK53" s="147">
        <f t="shared" si="15"/>
        <v>1.87259625</v>
      </c>
      <c r="AL53" s="147">
        <f t="shared" si="16"/>
        <v>1.91941115625</v>
      </c>
      <c r="AM53" s="148">
        <f t="shared" si="17"/>
        <v>1.9673964351562501</v>
      </c>
    </row>
    <row r="54" spans="1:39" ht="15" customHeight="1" x14ac:dyDescent="0.2">
      <c r="A54" s="1009"/>
      <c r="B54" s="110" t="s">
        <v>154</v>
      </c>
      <c r="C54" s="111" t="s">
        <v>122</v>
      </c>
      <c r="D54" s="87">
        <v>3153.75</v>
      </c>
      <c r="E54" s="84">
        <v>3366.25</v>
      </c>
      <c r="F54" s="84">
        <v>3526</v>
      </c>
      <c r="G54" s="84">
        <v>3692.75</v>
      </c>
      <c r="H54" s="84">
        <v>3792</v>
      </c>
      <c r="I54" s="510">
        <v>3893.5</v>
      </c>
      <c r="J54" s="523">
        <f t="shared" si="6"/>
        <v>3340.3125</v>
      </c>
      <c r="K54" s="524">
        <f t="shared" si="6"/>
        <v>3572.9375</v>
      </c>
      <c r="L54" s="524">
        <f t="shared" si="6"/>
        <v>3745.25</v>
      </c>
      <c r="M54" s="524">
        <f t="shared" si="6"/>
        <v>3925.5625</v>
      </c>
      <c r="N54" s="524">
        <f t="shared" si="6"/>
        <v>4029</v>
      </c>
      <c r="O54" s="539">
        <f t="shared" si="18"/>
        <v>4134.875</v>
      </c>
      <c r="P54" s="557">
        <f t="shared" si="7"/>
        <v>186.5625</v>
      </c>
      <c r="Q54" s="558">
        <f t="shared" si="7"/>
        <v>206.6875</v>
      </c>
      <c r="R54" s="558">
        <f t="shared" si="7"/>
        <v>219.25</v>
      </c>
      <c r="S54" s="558">
        <f t="shared" si="7"/>
        <v>232.8125</v>
      </c>
      <c r="T54" s="558">
        <f t="shared" si="7"/>
        <v>237</v>
      </c>
      <c r="U54" s="559">
        <f t="shared" si="19"/>
        <v>241.375</v>
      </c>
      <c r="V54" s="519">
        <v>3900</v>
      </c>
      <c r="W54" s="145">
        <f t="shared" si="8"/>
        <v>4193</v>
      </c>
      <c r="X54" s="145">
        <f t="shared" si="9"/>
        <v>4403</v>
      </c>
      <c r="Y54" s="145">
        <f t="shared" si="10"/>
        <v>4624</v>
      </c>
      <c r="Z54" s="145">
        <f t="shared" si="11"/>
        <v>4740</v>
      </c>
      <c r="AA54" s="528">
        <f t="shared" si="12"/>
        <v>4859</v>
      </c>
      <c r="AB54" s="545">
        <f t="shared" si="13"/>
        <v>746.25</v>
      </c>
      <c r="AC54" s="546">
        <f t="shared" si="13"/>
        <v>826.75</v>
      </c>
      <c r="AD54" s="546">
        <f t="shared" si="13"/>
        <v>877</v>
      </c>
      <c r="AE54" s="546">
        <f t="shared" si="13"/>
        <v>931.25</v>
      </c>
      <c r="AF54" s="546">
        <f t="shared" si="13"/>
        <v>948</v>
      </c>
      <c r="AG54" s="547">
        <f t="shared" si="20"/>
        <v>965.5</v>
      </c>
      <c r="AH54" s="588">
        <v>1.56</v>
      </c>
      <c r="AI54" s="147">
        <f t="shared" si="5"/>
        <v>1.677</v>
      </c>
      <c r="AJ54" s="147">
        <f t="shared" si="14"/>
        <v>1.76085</v>
      </c>
      <c r="AK54" s="147">
        <f t="shared" si="15"/>
        <v>1.8488925</v>
      </c>
      <c r="AL54" s="147">
        <f t="shared" si="16"/>
        <v>1.8951148125000001</v>
      </c>
      <c r="AM54" s="148">
        <f t="shared" si="17"/>
        <v>1.9424926828125002</v>
      </c>
    </row>
    <row r="55" spans="1:39" ht="15.75" customHeight="1" thickBot="1" x14ac:dyDescent="0.25">
      <c r="A55" s="1010"/>
      <c r="B55" s="112" t="s">
        <v>140</v>
      </c>
      <c r="C55" s="113" t="s">
        <v>122</v>
      </c>
      <c r="D55" s="89">
        <v>3090.5</v>
      </c>
      <c r="E55" s="90">
        <v>3275.5</v>
      </c>
      <c r="F55" s="90">
        <v>3407.5</v>
      </c>
      <c r="G55" s="90">
        <v>3547.25</v>
      </c>
      <c r="H55" s="90">
        <v>3620.5</v>
      </c>
      <c r="I55" s="511">
        <v>3695.5</v>
      </c>
      <c r="J55" s="525">
        <f t="shared" si="6"/>
        <v>3280.375</v>
      </c>
      <c r="K55" s="526">
        <f t="shared" si="6"/>
        <v>3491.375</v>
      </c>
      <c r="L55" s="526">
        <f t="shared" si="6"/>
        <v>3642.125</v>
      </c>
      <c r="M55" s="526">
        <f t="shared" si="6"/>
        <v>3801.4375</v>
      </c>
      <c r="N55" s="526">
        <f t="shared" si="6"/>
        <v>3885.125</v>
      </c>
      <c r="O55" s="540">
        <f t="shared" si="18"/>
        <v>3970.625</v>
      </c>
      <c r="P55" s="560">
        <f t="shared" si="7"/>
        <v>189.875</v>
      </c>
      <c r="Q55" s="561">
        <f t="shared" si="7"/>
        <v>215.875</v>
      </c>
      <c r="R55" s="561">
        <f t="shared" si="7"/>
        <v>234.625</v>
      </c>
      <c r="S55" s="561">
        <f t="shared" si="7"/>
        <v>254.1875</v>
      </c>
      <c r="T55" s="561">
        <f t="shared" si="7"/>
        <v>264.625</v>
      </c>
      <c r="U55" s="562">
        <f t="shared" si="19"/>
        <v>275.125</v>
      </c>
      <c r="V55" s="520">
        <v>3850</v>
      </c>
      <c r="W55" s="164">
        <f t="shared" si="8"/>
        <v>4139</v>
      </c>
      <c r="X55" s="164">
        <f t="shared" si="9"/>
        <v>4346</v>
      </c>
      <c r="Y55" s="164">
        <f t="shared" si="10"/>
        <v>4564</v>
      </c>
      <c r="Z55" s="164">
        <f t="shared" si="11"/>
        <v>4679</v>
      </c>
      <c r="AA55" s="529">
        <f t="shared" si="12"/>
        <v>4796</v>
      </c>
      <c r="AB55" s="548">
        <f t="shared" si="13"/>
        <v>759.5</v>
      </c>
      <c r="AC55" s="549">
        <f t="shared" si="13"/>
        <v>863.5</v>
      </c>
      <c r="AD55" s="549">
        <f t="shared" si="13"/>
        <v>938.5</v>
      </c>
      <c r="AE55" s="549">
        <f t="shared" si="13"/>
        <v>1016.75</v>
      </c>
      <c r="AF55" s="549">
        <f t="shared" si="13"/>
        <v>1058.5</v>
      </c>
      <c r="AG55" s="550">
        <f t="shared" si="20"/>
        <v>1100.5</v>
      </c>
      <c r="AH55" s="589">
        <v>1.54</v>
      </c>
      <c r="AI55" s="149">
        <f t="shared" si="5"/>
        <v>1.6555</v>
      </c>
      <c r="AJ55" s="149">
        <f t="shared" si="14"/>
        <v>1.738275</v>
      </c>
      <c r="AK55" s="149">
        <f t="shared" si="15"/>
        <v>1.8251887500000001</v>
      </c>
      <c r="AL55" s="149">
        <f t="shared" si="16"/>
        <v>1.8708184687500002</v>
      </c>
      <c r="AM55" s="150">
        <f t="shared" si="17"/>
        <v>1.9175889304687503</v>
      </c>
    </row>
    <row r="56" spans="1:39" ht="38.25" x14ac:dyDescent="0.2">
      <c r="A56" s="1008">
        <v>11</v>
      </c>
      <c r="B56" s="108" t="s">
        <v>193</v>
      </c>
      <c r="C56" s="109" t="s">
        <v>122</v>
      </c>
      <c r="D56" s="160">
        <v>3204.25</v>
      </c>
      <c r="E56" s="161">
        <v>3420.25</v>
      </c>
      <c r="F56" s="161">
        <v>3583</v>
      </c>
      <c r="G56" s="161">
        <v>3752.25</v>
      </c>
      <c r="H56" s="161">
        <v>3853.25</v>
      </c>
      <c r="I56" s="509">
        <v>3957.25</v>
      </c>
      <c r="J56" s="521">
        <f t="shared" si="6"/>
        <v>3390.6875</v>
      </c>
      <c r="K56" s="522">
        <f t="shared" si="6"/>
        <v>3626.9375</v>
      </c>
      <c r="L56" s="522">
        <f t="shared" si="6"/>
        <v>3802.25</v>
      </c>
      <c r="M56" s="522">
        <f t="shared" si="6"/>
        <v>3984.9375</v>
      </c>
      <c r="N56" s="522">
        <f t="shared" si="6"/>
        <v>4090.1875</v>
      </c>
      <c r="O56" s="538">
        <f t="shared" si="18"/>
        <v>4198.4375</v>
      </c>
      <c r="P56" s="554">
        <f t="shared" si="7"/>
        <v>186.4375</v>
      </c>
      <c r="Q56" s="555">
        <f t="shared" si="7"/>
        <v>206.6875</v>
      </c>
      <c r="R56" s="555">
        <f t="shared" si="7"/>
        <v>219.25</v>
      </c>
      <c r="S56" s="555">
        <f t="shared" si="7"/>
        <v>232.6875</v>
      </c>
      <c r="T56" s="555">
        <f t="shared" si="7"/>
        <v>236.9375</v>
      </c>
      <c r="U56" s="556">
        <f t="shared" si="19"/>
        <v>241.1875</v>
      </c>
      <c r="V56" s="518">
        <v>3950</v>
      </c>
      <c r="W56" s="162">
        <f t="shared" si="8"/>
        <v>4247</v>
      </c>
      <c r="X56" s="162">
        <f t="shared" si="9"/>
        <v>4460</v>
      </c>
      <c r="Y56" s="162">
        <f t="shared" si="10"/>
        <v>4683</v>
      </c>
      <c r="Z56" s="162">
        <f t="shared" si="11"/>
        <v>4801</v>
      </c>
      <c r="AA56" s="527">
        <f t="shared" si="12"/>
        <v>4922</v>
      </c>
      <c r="AB56" s="542">
        <f t="shared" si="13"/>
        <v>745.75</v>
      </c>
      <c r="AC56" s="543">
        <f t="shared" si="13"/>
        <v>826.75</v>
      </c>
      <c r="AD56" s="543">
        <f t="shared" si="13"/>
        <v>877</v>
      </c>
      <c r="AE56" s="543">
        <f t="shared" si="13"/>
        <v>930.75</v>
      </c>
      <c r="AF56" s="543">
        <f t="shared" si="13"/>
        <v>947.75</v>
      </c>
      <c r="AG56" s="544">
        <f t="shared" si="20"/>
        <v>964.75</v>
      </c>
      <c r="AH56" s="587">
        <v>1.58</v>
      </c>
      <c r="AI56" s="152">
        <f t="shared" si="5"/>
        <v>1.6985000000000001</v>
      </c>
      <c r="AJ56" s="152">
        <f t="shared" si="14"/>
        <v>1.783425</v>
      </c>
      <c r="AK56" s="152">
        <f t="shared" si="15"/>
        <v>1.87259625</v>
      </c>
      <c r="AL56" s="152">
        <f t="shared" si="16"/>
        <v>1.91941115625</v>
      </c>
      <c r="AM56" s="153">
        <f t="shared" si="17"/>
        <v>1.9673964351562501</v>
      </c>
    </row>
    <row r="57" spans="1:39" ht="15" customHeight="1" x14ac:dyDescent="0.2">
      <c r="A57" s="1009"/>
      <c r="B57" s="110" t="s">
        <v>155</v>
      </c>
      <c r="C57" s="111" t="s">
        <v>122</v>
      </c>
      <c r="D57" s="87">
        <v>3123</v>
      </c>
      <c r="E57" s="84">
        <v>3334</v>
      </c>
      <c r="F57" s="84">
        <v>3492.25</v>
      </c>
      <c r="G57" s="84">
        <v>3657.5</v>
      </c>
      <c r="H57" s="84">
        <v>3755.25</v>
      </c>
      <c r="I57" s="510">
        <v>3855.25</v>
      </c>
      <c r="J57" s="523">
        <f t="shared" si="6"/>
        <v>3317.25</v>
      </c>
      <c r="K57" s="524">
        <f t="shared" si="6"/>
        <v>3548.75</v>
      </c>
      <c r="L57" s="524">
        <f t="shared" si="6"/>
        <v>3719.9375</v>
      </c>
      <c r="M57" s="524">
        <f t="shared" si="6"/>
        <v>3899.125</v>
      </c>
      <c r="N57" s="524">
        <f t="shared" si="6"/>
        <v>4001.4375</v>
      </c>
      <c r="O57" s="539">
        <f t="shared" si="18"/>
        <v>4106.1875</v>
      </c>
      <c r="P57" s="557">
        <f t="shared" si="7"/>
        <v>194.25</v>
      </c>
      <c r="Q57" s="558">
        <f t="shared" si="7"/>
        <v>214.75</v>
      </c>
      <c r="R57" s="558">
        <f t="shared" si="7"/>
        <v>227.6875</v>
      </c>
      <c r="S57" s="558">
        <f t="shared" si="7"/>
        <v>241.625</v>
      </c>
      <c r="T57" s="558">
        <f t="shared" si="7"/>
        <v>246.1875</v>
      </c>
      <c r="U57" s="559">
        <f t="shared" si="19"/>
        <v>250.9375</v>
      </c>
      <c r="V57" s="519">
        <v>3900</v>
      </c>
      <c r="W57" s="145">
        <f t="shared" si="8"/>
        <v>4193</v>
      </c>
      <c r="X57" s="145">
        <f t="shared" si="9"/>
        <v>4403</v>
      </c>
      <c r="Y57" s="145">
        <f t="shared" si="10"/>
        <v>4624</v>
      </c>
      <c r="Z57" s="145">
        <f t="shared" si="11"/>
        <v>4740</v>
      </c>
      <c r="AA57" s="528">
        <f t="shared" si="12"/>
        <v>4859</v>
      </c>
      <c r="AB57" s="545">
        <f t="shared" si="13"/>
        <v>777</v>
      </c>
      <c r="AC57" s="546">
        <f t="shared" si="13"/>
        <v>859</v>
      </c>
      <c r="AD57" s="546">
        <f t="shared" si="13"/>
        <v>910.75</v>
      </c>
      <c r="AE57" s="546">
        <f t="shared" si="13"/>
        <v>966.5</v>
      </c>
      <c r="AF57" s="546">
        <f t="shared" si="13"/>
        <v>984.75</v>
      </c>
      <c r="AG57" s="547">
        <f t="shared" si="20"/>
        <v>1003.75</v>
      </c>
      <c r="AH57" s="588">
        <v>1.56</v>
      </c>
      <c r="AI57" s="147">
        <f t="shared" si="5"/>
        <v>1.677</v>
      </c>
      <c r="AJ57" s="147">
        <f t="shared" si="14"/>
        <v>1.76085</v>
      </c>
      <c r="AK57" s="147">
        <f t="shared" si="15"/>
        <v>1.8488925</v>
      </c>
      <c r="AL57" s="147">
        <f t="shared" si="16"/>
        <v>1.8951148125000001</v>
      </c>
      <c r="AM57" s="148">
        <f t="shared" si="17"/>
        <v>1.9424926828125002</v>
      </c>
    </row>
    <row r="58" spans="1:39" ht="15.75" customHeight="1" thickBot="1" x14ac:dyDescent="0.25">
      <c r="A58" s="1010"/>
      <c r="B58" s="112" t="s">
        <v>156</v>
      </c>
      <c r="C58" s="113" t="s">
        <v>122</v>
      </c>
      <c r="D58" s="89">
        <v>3090.5</v>
      </c>
      <c r="E58" s="90">
        <v>3275.5</v>
      </c>
      <c r="F58" s="90">
        <v>3407.5</v>
      </c>
      <c r="G58" s="90">
        <v>3547.25</v>
      </c>
      <c r="H58" s="90">
        <v>3620.5</v>
      </c>
      <c r="I58" s="511">
        <v>3695.5</v>
      </c>
      <c r="J58" s="525">
        <f t="shared" si="6"/>
        <v>3280.375</v>
      </c>
      <c r="K58" s="526">
        <f t="shared" si="6"/>
        <v>3491.375</v>
      </c>
      <c r="L58" s="526">
        <f t="shared" si="6"/>
        <v>3642.125</v>
      </c>
      <c r="M58" s="526">
        <f t="shared" si="6"/>
        <v>3801.4375</v>
      </c>
      <c r="N58" s="526">
        <f t="shared" si="6"/>
        <v>3885.125</v>
      </c>
      <c r="O58" s="540">
        <f t="shared" si="18"/>
        <v>3970.625</v>
      </c>
      <c r="P58" s="560">
        <f t="shared" si="7"/>
        <v>189.875</v>
      </c>
      <c r="Q58" s="561">
        <f t="shared" si="7"/>
        <v>215.875</v>
      </c>
      <c r="R58" s="561">
        <f t="shared" si="7"/>
        <v>234.625</v>
      </c>
      <c r="S58" s="561">
        <f t="shared" si="7"/>
        <v>254.1875</v>
      </c>
      <c r="T58" s="561">
        <f t="shared" si="7"/>
        <v>264.625</v>
      </c>
      <c r="U58" s="562">
        <f t="shared" si="19"/>
        <v>275.125</v>
      </c>
      <c r="V58" s="520">
        <v>3850</v>
      </c>
      <c r="W58" s="164">
        <f t="shared" si="8"/>
        <v>4139</v>
      </c>
      <c r="X58" s="164">
        <f t="shared" si="9"/>
        <v>4346</v>
      </c>
      <c r="Y58" s="164">
        <f t="shared" si="10"/>
        <v>4564</v>
      </c>
      <c r="Z58" s="164">
        <f t="shared" si="11"/>
        <v>4679</v>
      </c>
      <c r="AA58" s="529">
        <f t="shared" si="12"/>
        <v>4796</v>
      </c>
      <c r="AB58" s="548">
        <f t="shared" si="13"/>
        <v>759.5</v>
      </c>
      <c r="AC58" s="549">
        <f t="shared" si="13"/>
        <v>863.5</v>
      </c>
      <c r="AD58" s="549">
        <f t="shared" si="13"/>
        <v>938.5</v>
      </c>
      <c r="AE58" s="549">
        <f t="shared" si="13"/>
        <v>1016.75</v>
      </c>
      <c r="AF58" s="549">
        <f t="shared" si="13"/>
        <v>1058.5</v>
      </c>
      <c r="AG58" s="550">
        <f t="shared" si="20"/>
        <v>1100.5</v>
      </c>
      <c r="AH58" s="589">
        <v>1.54</v>
      </c>
      <c r="AI58" s="149">
        <f t="shared" si="5"/>
        <v>1.6555</v>
      </c>
      <c r="AJ58" s="149">
        <f t="shared" si="14"/>
        <v>1.738275</v>
      </c>
      <c r="AK58" s="149">
        <f t="shared" si="15"/>
        <v>1.8251887500000001</v>
      </c>
      <c r="AL58" s="149">
        <f t="shared" si="16"/>
        <v>1.8708184687500002</v>
      </c>
      <c r="AM58" s="150">
        <f t="shared" si="17"/>
        <v>1.9175889304687503</v>
      </c>
    </row>
    <row r="59" spans="1:39" ht="25.5" x14ac:dyDescent="0.2">
      <c r="A59" s="1008">
        <v>12</v>
      </c>
      <c r="B59" s="108" t="s">
        <v>190</v>
      </c>
      <c r="C59" s="109" t="s">
        <v>122</v>
      </c>
      <c r="D59" s="160">
        <v>3279.5</v>
      </c>
      <c r="E59" s="161">
        <v>3500</v>
      </c>
      <c r="F59" s="161">
        <v>3665.25</v>
      </c>
      <c r="G59" s="161">
        <v>3837.5</v>
      </c>
      <c r="H59" s="161">
        <v>3940.5</v>
      </c>
      <c r="I59" s="509">
        <v>4046.5</v>
      </c>
      <c r="J59" s="521">
        <f t="shared" si="6"/>
        <v>3459.625</v>
      </c>
      <c r="K59" s="522">
        <f t="shared" si="6"/>
        <v>3700</v>
      </c>
      <c r="L59" s="522">
        <f t="shared" si="6"/>
        <v>3877.6875</v>
      </c>
      <c r="M59" s="522">
        <f t="shared" si="6"/>
        <v>4063.375</v>
      </c>
      <c r="N59" s="522">
        <f t="shared" si="6"/>
        <v>4170.375</v>
      </c>
      <c r="O59" s="538">
        <f t="shared" si="18"/>
        <v>4280.375</v>
      </c>
      <c r="P59" s="554">
        <f t="shared" si="7"/>
        <v>180.125</v>
      </c>
      <c r="Q59" s="555">
        <f t="shared" si="7"/>
        <v>200</v>
      </c>
      <c r="R59" s="555">
        <f t="shared" si="7"/>
        <v>212.4375</v>
      </c>
      <c r="S59" s="555">
        <f t="shared" si="7"/>
        <v>225.875</v>
      </c>
      <c r="T59" s="555">
        <f t="shared" si="7"/>
        <v>229.875</v>
      </c>
      <c r="U59" s="556">
        <f t="shared" si="19"/>
        <v>233.875</v>
      </c>
      <c r="V59" s="518">
        <v>4000</v>
      </c>
      <c r="W59" s="162">
        <f t="shared" si="8"/>
        <v>4300</v>
      </c>
      <c r="X59" s="162">
        <f t="shared" si="9"/>
        <v>4515</v>
      </c>
      <c r="Y59" s="162">
        <f t="shared" si="10"/>
        <v>4741</v>
      </c>
      <c r="Z59" s="162">
        <f t="shared" si="11"/>
        <v>4860</v>
      </c>
      <c r="AA59" s="527">
        <f t="shared" si="12"/>
        <v>4982</v>
      </c>
      <c r="AB59" s="542">
        <f t="shared" si="13"/>
        <v>720.5</v>
      </c>
      <c r="AC59" s="543">
        <f t="shared" si="13"/>
        <v>800</v>
      </c>
      <c r="AD59" s="543">
        <f t="shared" si="13"/>
        <v>849.75</v>
      </c>
      <c r="AE59" s="543">
        <f t="shared" si="13"/>
        <v>903.5</v>
      </c>
      <c r="AF59" s="543">
        <f t="shared" si="13"/>
        <v>919.5</v>
      </c>
      <c r="AG59" s="544">
        <f t="shared" si="20"/>
        <v>935.5</v>
      </c>
      <c r="AH59" s="587">
        <v>1.6</v>
      </c>
      <c r="AI59" s="152">
        <f t="shared" si="5"/>
        <v>1.7200000000000002</v>
      </c>
      <c r="AJ59" s="152">
        <f t="shared" si="14"/>
        <v>1.8060000000000003</v>
      </c>
      <c r="AK59" s="152">
        <f t="shared" si="15"/>
        <v>1.8963000000000003</v>
      </c>
      <c r="AL59" s="152">
        <f t="shared" si="16"/>
        <v>1.9437075000000004</v>
      </c>
      <c r="AM59" s="153">
        <f t="shared" si="17"/>
        <v>1.9923001875000004</v>
      </c>
    </row>
    <row r="60" spans="1:39" ht="15" customHeight="1" x14ac:dyDescent="0.2">
      <c r="A60" s="1009"/>
      <c r="B60" s="110" t="s">
        <v>143</v>
      </c>
      <c r="C60" s="111" t="s">
        <v>122</v>
      </c>
      <c r="D60" s="87">
        <v>3183.25</v>
      </c>
      <c r="E60" s="84">
        <v>3398.5</v>
      </c>
      <c r="F60" s="84">
        <v>3559.75</v>
      </c>
      <c r="G60" s="84">
        <v>3727.5</v>
      </c>
      <c r="H60" s="84">
        <v>3828.5</v>
      </c>
      <c r="I60" s="510">
        <v>3931</v>
      </c>
      <c r="J60" s="523">
        <f t="shared" si="6"/>
        <v>3374.9375</v>
      </c>
      <c r="K60" s="524">
        <f t="shared" si="6"/>
        <v>3610.625</v>
      </c>
      <c r="L60" s="524">
        <f t="shared" si="6"/>
        <v>3784.8125</v>
      </c>
      <c r="M60" s="524">
        <f t="shared" si="6"/>
        <v>3966.375</v>
      </c>
      <c r="N60" s="524">
        <f t="shared" si="6"/>
        <v>4071.625</v>
      </c>
      <c r="O60" s="539">
        <f t="shared" si="18"/>
        <v>4178.75</v>
      </c>
      <c r="P60" s="557">
        <f t="shared" si="7"/>
        <v>191.6875</v>
      </c>
      <c r="Q60" s="558">
        <f t="shared" si="7"/>
        <v>212.125</v>
      </c>
      <c r="R60" s="558">
        <f t="shared" si="7"/>
        <v>225.0625</v>
      </c>
      <c r="S60" s="558">
        <f t="shared" si="7"/>
        <v>238.875</v>
      </c>
      <c r="T60" s="558">
        <f t="shared" si="7"/>
        <v>243.125</v>
      </c>
      <c r="U60" s="559">
        <f t="shared" si="19"/>
        <v>247.75</v>
      </c>
      <c r="V60" s="519">
        <v>3950</v>
      </c>
      <c r="W60" s="145">
        <f t="shared" si="8"/>
        <v>4247</v>
      </c>
      <c r="X60" s="145">
        <f t="shared" si="9"/>
        <v>4460</v>
      </c>
      <c r="Y60" s="145">
        <f t="shared" si="10"/>
        <v>4683</v>
      </c>
      <c r="Z60" s="145">
        <f t="shared" si="11"/>
        <v>4801</v>
      </c>
      <c r="AA60" s="528">
        <f t="shared" si="12"/>
        <v>4922</v>
      </c>
      <c r="AB60" s="545">
        <f t="shared" si="13"/>
        <v>766.75</v>
      </c>
      <c r="AC60" s="546">
        <f t="shared" si="13"/>
        <v>848.5</v>
      </c>
      <c r="AD60" s="546">
        <f t="shared" si="13"/>
        <v>900.25</v>
      </c>
      <c r="AE60" s="546">
        <f t="shared" si="13"/>
        <v>955.5</v>
      </c>
      <c r="AF60" s="546">
        <f t="shared" si="13"/>
        <v>972.5</v>
      </c>
      <c r="AG60" s="547">
        <f t="shared" si="20"/>
        <v>991</v>
      </c>
      <c r="AH60" s="588">
        <v>1.58</v>
      </c>
      <c r="AI60" s="147">
        <f t="shared" si="5"/>
        <v>1.6985000000000001</v>
      </c>
      <c r="AJ60" s="147">
        <f t="shared" si="14"/>
        <v>1.783425</v>
      </c>
      <c r="AK60" s="147">
        <f t="shared" si="15"/>
        <v>1.87259625</v>
      </c>
      <c r="AL60" s="147">
        <f t="shared" si="16"/>
        <v>1.91941115625</v>
      </c>
      <c r="AM60" s="148">
        <f t="shared" si="17"/>
        <v>1.9673964351562501</v>
      </c>
    </row>
    <row r="61" spans="1:39" ht="15" customHeight="1" x14ac:dyDescent="0.2">
      <c r="A61" s="1009"/>
      <c r="B61" s="110" t="s">
        <v>144</v>
      </c>
      <c r="C61" s="111" t="s">
        <v>122</v>
      </c>
      <c r="D61" s="87">
        <v>3119.25</v>
      </c>
      <c r="E61" s="84">
        <v>3330.25</v>
      </c>
      <c r="F61" s="84">
        <v>3488.5</v>
      </c>
      <c r="G61" s="84">
        <v>3653</v>
      </c>
      <c r="H61" s="84">
        <v>3750.75</v>
      </c>
      <c r="I61" s="510">
        <v>3850.75</v>
      </c>
      <c r="J61" s="523">
        <f t="shared" si="6"/>
        <v>3314.4375</v>
      </c>
      <c r="K61" s="524">
        <f t="shared" si="6"/>
        <v>3545.9375</v>
      </c>
      <c r="L61" s="524">
        <f t="shared" si="6"/>
        <v>3717.125</v>
      </c>
      <c r="M61" s="524">
        <f t="shared" si="6"/>
        <v>3895.75</v>
      </c>
      <c r="N61" s="524">
        <f t="shared" si="6"/>
        <v>3998.0625</v>
      </c>
      <c r="O61" s="539">
        <f t="shared" si="18"/>
        <v>4102.8125</v>
      </c>
      <c r="P61" s="557">
        <f t="shared" si="7"/>
        <v>195.1875</v>
      </c>
      <c r="Q61" s="558">
        <f t="shared" si="7"/>
        <v>215.6875</v>
      </c>
      <c r="R61" s="558">
        <f t="shared" si="7"/>
        <v>228.625</v>
      </c>
      <c r="S61" s="558">
        <f t="shared" si="7"/>
        <v>242.75</v>
      </c>
      <c r="T61" s="558">
        <f t="shared" si="7"/>
        <v>247.3125</v>
      </c>
      <c r="U61" s="559">
        <f t="shared" si="19"/>
        <v>252.0625</v>
      </c>
      <c r="V61" s="519">
        <v>3900</v>
      </c>
      <c r="W61" s="145">
        <f t="shared" si="8"/>
        <v>4193</v>
      </c>
      <c r="X61" s="145">
        <f t="shared" si="9"/>
        <v>4403</v>
      </c>
      <c r="Y61" s="145">
        <f t="shared" si="10"/>
        <v>4624</v>
      </c>
      <c r="Z61" s="145">
        <f t="shared" si="11"/>
        <v>4740</v>
      </c>
      <c r="AA61" s="528">
        <f t="shared" si="12"/>
        <v>4859</v>
      </c>
      <c r="AB61" s="545">
        <f t="shared" si="13"/>
        <v>780.75</v>
      </c>
      <c r="AC61" s="546">
        <f t="shared" si="13"/>
        <v>862.75</v>
      </c>
      <c r="AD61" s="546">
        <f t="shared" si="13"/>
        <v>914.5</v>
      </c>
      <c r="AE61" s="546">
        <f t="shared" si="13"/>
        <v>971</v>
      </c>
      <c r="AF61" s="546">
        <f t="shared" si="13"/>
        <v>989.25</v>
      </c>
      <c r="AG61" s="547">
        <f t="shared" si="20"/>
        <v>1008.25</v>
      </c>
      <c r="AH61" s="588">
        <v>1.56</v>
      </c>
      <c r="AI61" s="147">
        <f t="shared" si="5"/>
        <v>1.677</v>
      </c>
      <c r="AJ61" s="147">
        <f t="shared" si="14"/>
        <v>1.76085</v>
      </c>
      <c r="AK61" s="147">
        <f t="shared" si="15"/>
        <v>1.8488925</v>
      </c>
      <c r="AL61" s="147">
        <f t="shared" si="16"/>
        <v>1.8951148125000001</v>
      </c>
      <c r="AM61" s="148">
        <f t="shared" si="17"/>
        <v>1.9424926828125002</v>
      </c>
    </row>
    <row r="62" spans="1:39" ht="15.75" customHeight="1" thickBot="1" x14ac:dyDescent="0.25">
      <c r="A62" s="1010"/>
      <c r="B62" s="112" t="s">
        <v>140</v>
      </c>
      <c r="C62" s="113" t="s">
        <v>122</v>
      </c>
      <c r="D62" s="89">
        <v>3090.5</v>
      </c>
      <c r="E62" s="90">
        <v>3275.5</v>
      </c>
      <c r="F62" s="90">
        <v>3407.5</v>
      </c>
      <c r="G62" s="90">
        <v>3547.25</v>
      </c>
      <c r="H62" s="90">
        <v>3620.5</v>
      </c>
      <c r="I62" s="511">
        <v>3695.5</v>
      </c>
      <c r="J62" s="525">
        <f t="shared" si="6"/>
        <v>3280.375</v>
      </c>
      <c r="K62" s="526">
        <f t="shared" si="6"/>
        <v>3491.375</v>
      </c>
      <c r="L62" s="526">
        <f t="shared" si="6"/>
        <v>3642.125</v>
      </c>
      <c r="M62" s="526">
        <f t="shared" si="6"/>
        <v>3801.4375</v>
      </c>
      <c r="N62" s="526">
        <f t="shared" si="6"/>
        <v>3885.125</v>
      </c>
      <c r="O62" s="540">
        <f t="shared" si="18"/>
        <v>3970.625</v>
      </c>
      <c r="P62" s="560">
        <f t="shared" si="7"/>
        <v>189.875</v>
      </c>
      <c r="Q62" s="561">
        <f t="shared" si="7"/>
        <v>215.875</v>
      </c>
      <c r="R62" s="561">
        <f t="shared" si="7"/>
        <v>234.625</v>
      </c>
      <c r="S62" s="561">
        <f t="shared" si="7"/>
        <v>254.1875</v>
      </c>
      <c r="T62" s="561">
        <f t="shared" si="7"/>
        <v>264.625</v>
      </c>
      <c r="U62" s="562">
        <f t="shared" si="19"/>
        <v>275.125</v>
      </c>
      <c r="V62" s="520">
        <v>3850</v>
      </c>
      <c r="W62" s="164">
        <f t="shared" si="8"/>
        <v>4139</v>
      </c>
      <c r="X62" s="164">
        <f t="shared" si="9"/>
        <v>4346</v>
      </c>
      <c r="Y62" s="164">
        <f t="shared" si="10"/>
        <v>4564</v>
      </c>
      <c r="Z62" s="164">
        <f t="shared" si="11"/>
        <v>4679</v>
      </c>
      <c r="AA62" s="529">
        <f t="shared" si="12"/>
        <v>4796</v>
      </c>
      <c r="AB62" s="548">
        <f t="shared" si="13"/>
        <v>759.5</v>
      </c>
      <c r="AC62" s="549">
        <f t="shared" si="13"/>
        <v>863.5</v>
      </c>
      <c r="AD62" s="549">
        <f t="shared" si="13"/>
        <v>938.5</v>
      </c>
      <c r="AE62" s="549">
        <f t="shared" si="13"/>
        <v>1016.75</v>
      </c>
      <c r="AF62" s="549">
        <f t="shared" si="13"/>
        <v>1058.5</v>
      </c>
      <c r="AG62" s="550">
        <f t="shared" si="20"/>
        <v>1100.5</v>
      </c>
      <c r="AH62" s="589">
        <v>1.54</v>
      </c>
      <c r="AI62" s="149">
        <f t="shared" si="5"/>
        <v>1.6555</v>
      </c>
      <c r="AJ62" s="149">
        <f t="shared" si="14"/>
        <v>1.738275</v>
      </c>
      <c r="AK62" s="149">
        <f t="shared" si="15"/>
        <v>1.8251887500000001</v>
      </c>
      <c r="AL62" s="149">
        <f t="shared" si="16"/>
        <v>1.8708184687500002</v>
      </c>
      <c r="AM62" s="150">
        <f t="shared" si="17"/>
        <v>1.9175889304687503</v>
      </c>
    </row>
    <row r="63" spans="1:39" ht="25.5" x14ac:dyDescent="0.2">
      <c r="A63" s="1008">
        <v>13</v>
      </c>
      <c r="B63" s="108" t="s">
        <v>194</v>
      </c>
      <c r="C63" s="109" t="s">
        <v>81</v>
      </c>
      <c r="D63" s="160">
        <v>3214.5</v>
      </c>
      <c r="E63" s="161">
        <v>3431.5</v>
      </c>
      <c r="F63" s="161">
        <v>3594.25</v>
      </c>
      <c r="G63" s="161">
        <v>3764</v>
      </c>
      <c r="H63" s="161">
        <v>3865.5</v>
      </c>
      <c r="I63" s="509">
        <v>3970</v>
      </c>
      <c r="J63" s="521">
        <f t="shared" si="6"/>
        <v>3385.875</v>
      </c>
      <c r="K63" s="522">
        <f t="shared" si="6"/>
        <v>3621.875</v>
      </c>
      <c r="L63" s="522">
        <f t="shared" si="6"/>
        <v>3796.4375</v>
      </c>
      <c r="M63" s="522">
        <f t="shared" si="6"/>
        <v>3979</v>
      </c>
      <c r="N63" s="522">
        <f t="shared" si="6"/>
        <v>4084.125</v>
      </c>
      <c r="O63" s="538">
        <f t="shared" si="18"/>
        <v>4192.25</v>
      </c>
      <c r="P63" s="554">
        <f t="shared" si="7"/>
        <v>171.375</v>
      </c>
      <c r="Q63" s="555">
        <f t="shared" si="7"/>
        <v>190.375</v>
      </c>
      <c r="R63" s="555">
        <f t="shared" si="7"/>
        <v>202.1875</v>
      </c>
      <c r="S63" s="555">
        <f t="shared" si="7"/>
        <v>215</v>
      </c>
      <c r="T63" s="555">
        <f t="shared" si="7"/>
        <v>218.625</v>
      </c>
      <c r="U63" s="556">
        <f t="shared" si="19"/>
        <v>222.25</v>
      </c>
      <c r="V63" s="518">
        <v>3900</v>
      </c>
      <c r="W63" s="162">
        <f t="shared" si="8"/>
        <v>4193</v>
      </c>
      <c r="X63" s="162">
        <f t="shared" si="9"/>
        <v>4403</v>
      </c>
      <c r="Y63" s="162">
        <f t="shared" si="10"/>
        <v>4624</v>
      </c>
      <c r="Z63" s="162">
        <f t="shared" si="11"/>
        <v>4740</v>
      </c>
      <c r="AA63" s="527">
        <f t="shared" si="12"/>
        <v>4859</v>
      </c>
      <c r="AB63" s="542">
        <f t="shared" si="13"/>
        <v>685.5</v>
      </c>
      <c r="AC63" s="543">
        <f t="shared" si="13"/>
        <v>761.5</v>
      </c>
      <c r="AD63" s="543">
        <f t="shared" si="13"/>
        <v>808.75</v>
      </c>
      <c r="AE63" s="543">
        <f t="shared" si="13"/>
        <v>860</v>
      </c>
      <c r="AF63" s="543">
        <f t="shared" si="13"/>
        <v>874.5</v>
      </c>
      <c r="AG63" s="544">
        <f t="shared" si="20"/>
        <v>889</v>
      </c>
      <c r="AH63" s="587">
        <v>1.56</v>
      </c>
      <c r="AI63" s="152">
        <f t="shared" si="5"/>
        <v>1.677</v>
      </c>
      <c r="AJ63" s="152">
        <f t="shared" si="14"/>
        <v>1.76085</v>
      </c>
      <c r="AK63" s="152">
        <f t="shared" si="15"/>
        <v>1.8488925</v>
      </c>
      <c r="AL63" s="152">
        <f t="shared" si="16"/>
        <v>1.8951148125000001</v>
      </c>
      <c r="AM63" s="153">
        <f t="shared" si="17"/>
        <v>1.9424926828125002</v>
      </c>
    </row>
    <row r="64" spans="1:39" ht="15" customHeight="1" x14ac:dyDescent="0.2">
      <c r="A64" s="1009"/>
      <c r="B64" s="110" t="s">
        <v>157</v>
      </c>
      <c r="C64" s="111" t="s">
        <v>81</v>
      </c>
      <c r="D64" s="87">
        <v>3126.5</v>
      </c>
      <c r="E64" s="84">
        <v>3337</v>
      </c>
      <c r="F64" s="84">
        <v>3495.25</v>
      </c>
      <c r="G64" s="84">
        <v>3660.5</v>
      </c>
      <c r="H64" s="84">
        <v>3759.25</v>
      </c>
      <c r="I64" s="510">
        <v>3860.5</v>
      </c>
      <c r="J64" s="523">
        <f t="shared" si="6"/>
        <v>3307.375</v>
      </c>
      <c r="K64" s="524">
        <f t="shared" si="6"/>
        <v>3537.5</v>
      </c>
      <c r="L64" s="524">
        <f t="shared" si="6"/>
        <v>3707.9375</v>
      </c>
      <c r="M64" s="524">
        <f t="shared" si="6"/>
        <v>3886.375</v>
      </c>
      <c r="N64" s="524">
        <f t="shared" si="6"/>
        <v>3989.1875</v>
      </c>
      <c r="O64" s="539">
        <f t="shared" si="18"/>
        <v>4094.375</v>
      </c>
      <c r="P64" s="557">
        <f t="shared" si="7"/>
        <v>180.875</v>
      </c>
      <c r="Q64" s="558">
        <f t="shared" si="7"/>
        <v>200.5</v>
      </c>
      <c r="R64" s="558">
        <f t="shared" si="7"/>
        <v>212.6875</v>
      </c>
      <c r="S64" s="558">
        <f t="shared" si="7"/>
        <v>225.875</v>
      </c>
      <c r="T64" s="558">
        <f t="shared" si="7"/>
        <v>229.9375</v>
      </c>
      <c r="U64" s="559">
        <f t="shared" si="19"/>
        <v>233.875</v>
      </c>
      <c r="V64" s="519">
        <v>3850</v>
      </c>
      <c r="W64" s="145">
        <f t="shared" si="8"/>
        <v>4139</v>
      </c>
      <c r="X64" s="145">
        <f t="shared" si="9"/>
        <v>4346</v>
      </c>
      <c r="Y64" s="145">
        <f t="shared" si="10"/>
        <v>4564</v>
      </c>
      <c r="Z64" s="145">
        <f t="shared" si="11"/>
        <v>4679</v>
      </c>
      <c r="AA64" s="528">
        <f t="shared" si="12"/>
        <v>4796</v>
      </c>
      <c r="AB64" s="545">
        <f t="shared" si="13"/>
        <v>723.5</v>
      </c>
      <c r="AC64" s="546">
        <f t="shared" si="13"/>
        <v>802</v>
      </c>
      <c r="AD64" s="546">
        <f t="shared" si="13"/>
        <v>850.75</v>
      </c>
      <c r="AE64" s="546">
        <f t="shared" si="13"/>
        <v>903.5</v>
      </c>
      <c r="AF64" s="546">
        <f t="shared" si="13"/>
        <v>919.75</v>
      </c>
      <c r="AG64" s="547">
        <f t="shared" si="20"/>
        <v>935.5</v>
      </c>
      <c r="AH64" s="588">
        <v>1.54</v>
      </c>
      <c r="AI64" s="147">
        <f t="shared" si="5"/>
        <v>1.6555</v>
      </c>
      <c r="AJ64" s="147">
        <f t="shared" si="14"/>
        <v>1.738275</v>
      </c>
      <c r="AK64" s="147">
        <f t="shared" si="15"/>
        <v>1.8251887500000001</v>
      </c>
      <c r="AL64" s="147">
        <f t="shared" si="16"/>
        <v>1.8708184687500002</v>
      </c>
      <c r="AM64" s="148">
        <f t="shared" si="17"/>
        <v>1.9175889304687503</v>
      </c>
    </row>
    <row r="65" spans="1:39" ht="15" customHeight="1" x14ac:dyDescent="0.2">
      <c r="A65" s="1009"/>
      <c r="B65" s="110" t="s">
        <v>158</v>
      </c>
      <c r="C65" s="111" t="s">
        <v>81</v>
      </c>
      <c r="D65" s="87">
        <v>3025.5</v>
      </c>
      <c r="E65" s="84">
        <v>3229.5</v>
      </c>
      <c r="F65" s="84">
        <v>3382.25</v>
      </c>
      <c r="G65" s="84">
        <v>3541.5</v>
      </c>
      <c r="H65" s="84">
        <v>3637.25</v>
      </c>
      <c r="I65" s="510">
        <v>3734</v>
      </c>
      <c r="J65" s="523">
        <f t="shared" si="6"/>
        <v>3206.625</v>
      </c>
      <c r="K65" s="524">
        <f t="shared" si="6"/>
        <v>3430.125</v>
      </c>
      <c r="L65" s="524">
        <f t="shared" si="6"/>
        <v>3595.1875</v>
      </c>
      <c r="M65" s="524">
        <f t="shared" si="6"/>
        <v>3767.625</v>
      </c>
      <c r="N65" s="524">
        <f t="shared" si="6"/>
        <v>3867.4375</v>
      </c>
      <c r="O65" s="539">
        <f t="shared" si="18"/>
        <v>3968.5</v>
      </c>
      <c r="P65" s="557">
        <f t="shared" si="7"/>
        <v>181.125</v>
      </c>
      <c r="Q65" s="558">
        <f t="shared" si="7"/>
        <v>200.625</v>
      </c>
      <c r="R65" s="558">
        <f t="shared" si="7"/>
        <v>212.9375</v>
      </c>
      <c r="S65" s="558">
        <f t="shared" si="7"/>
        <v>226.125</v>
      </c>
      <c r="T65" s="558">
        <f t="shared" si="7"/>
        <v>230.1875</v>
      </c>
      <c r="U65" s="559">
        <f t="shared" si="19"/>
        <v>234.5</v>
      </c>
      <c r="V65" s="519">
        <v>3750</v>
      </c>
      <c r="W65" s="145">
        <f t="shared" si="8"/>
        <v>4032</v>
      </c>
      <c r="X65" s="145">
        <f t="shared" si="9"/>
        <v>4234</v>
      </c>
      <c r="Y65" s="145">
        <f t="shared" si="10"/>
        <v>4446</v>
      </c>
      <c r="Z65" s="145">
        <f t="shared" si="11"/>
        <v>4558</v>
      </c>
      <c r="AA65" s="528">
        <f t="shared" si="12"/>
        <v>4672</v>
      </c>
      <c r="AB65" s="545">
        <f t="shared" si="13"/>
        <v>724.5</v>
      </c>
      <c r="AC65" s="546">
        <f t="shared" si="13"/>
        <v>802.5</v>
      </c>
      <c r="AD65" s="546">
        <f t="shared" si="13"/>
        <v>851.75</v>
      </c>
      <c r="AE65" s="546">
        <f t="shared" si="13"/>
        <v>904.5</v>
      </c>
      <c r="AF65" s="546">
        <f t="shared" si="13"/>
        <v>920.75</v>
      </c>
      <c r="AG65" s="547">
        <f t="shared" si="20"/>
        <v>938</v>
      </c>
      <c r="AH65" s="588">
        <v>1.5</v>
      </c>
      <c r="AI65" s="147">
        <f t="shared" si="5"/>
        <v>1.6125</v>
      </c>
      <c r="AJ65" s="147">
        <f t="shared" si="14"/>
        <v>1.693125</v>
      </c>
      <c r="AK65" s="147">
        <f t="shared" si="15"/>
        <v>1.7777812500000001</v>
      </c>
      <c r="AL65" s="147">
        <f t="shared" si="16"/>
        <v>1.82222578125</v>
      </c>
      <c r="AM65" s="148">
        <f t="shared" si="17"/>
        <v>1.8677814257812499</v>
      </c>
    </row>
    <row r="66" spans="1:39" ht="15.75" customHeight="1" thickBot="1" x14ac:dyDescent="0.25">
      <c r="A66" s="1010"/>
      <c r="B66" s="112" t="s">
        <v>147</v>
      </c>
      <c r="C66" s="113" t="s">
        <v>81</v>
      </c>
      <c r="D66" s="89">
        <v>2951.75</v>
      </c>
      <c r="E66" s="90">
        <v>3126.25</v>
      </c>
      <c r="F66" s="90">
        <v>3251.5</v>
      </c>
      <c r="G66" s="90">
        <v>3382.75</v>
      </c>
      <c r="H66" s="90">
        <v>3452</v>
      </c>
      <c r="I66" s="511">
        <v>3522.75</v>
      </c>
      <c r="J66" s="525">
        <f t="shared" si="6"/>
        <v>3116.3125</v>
      </c>
      <c r="K66" s="526">
        <f t="shared" si="6"/>
        <v>3314.9375</v>
      </c>
      <c r="L66" s="526">
        <f t="shared" si="6"/>
        <v>3457.625</v>
      </c>
      <c r="M66" s="526">
        <f t="shared" si="6"/>
        <v>3607.0625</v>
      </c>
      <c r="N66" s="526">
        <f t="shared" si="6"/>
        <v>3685.75</v>
      </c>
      <c r="O66" s="540">
        <f t="shared" si="18"/>
        <v>3766.3125</v>
      </c>
      <c r="P66" s="560">
        <f t="shared" si="7"/>
        <v>164.5625</v>
      </c>
      <c r="Q66" s="561">
        <f t="shared" si="7"/>
        <v>188.6875</v>
      </c>
      <c r="R66" s="561">
        <f t="shared" si="7"/>
        <v>206.125</v>
      </c>
      <c r="S66" s="561">
        <f t="shared" si="7"/>
        <v>224.3125</v>
      </c>
      <c r="T66" s="561">
        <f t="shared" si="7"/>
        <v>233.75</v>
      </c>
      <c r="U66" s="562">
        <f t="shared" si="19"/>
        <v>243.5625</v>
      </c>
      <c r="V66" s="520">
        <v>3610</v>
      </c>
      <c r="W66" s="164">
        <f t="shared" si="8"/>
        <v>3881</v>
      </c>
      <c r="X66" s="164">
        <f t="shared" si="9"/>
        <v>4076</v>
      </c>
      <c r="Y66" s="164">
        <f t="shared" si="10"/>
        <v>4280</v>
      </c>
      <c r="Z66" s="164">
        <f t="shared" si="11"/>
        <v>4387</v>
      </c>
      <c r="AA66" s="529">
        <f t="shared" si="12"/>
        <v>4497</v>
      </c>
      <c r="AB66" s="548">
        <f t="shared" si="13"/>
        <v>658.25</v>
      </c>
      <c r="AC66" s="549">
        <f t="shared" si="13"/>
        <v>754.75</v>
      </c>
      <c r="AD66" s="549">
        <f t="shared" si="13"/>
        <v>824.5</v>
      </c>
      <c r="AE66" s="549">
        <f t="shared" si="13"/>
        <v>897.25</v>
      </c>
      <c r="AF66" s="549">
        <f t="shared" si="13"/>
        <v>935</v>
      </c>
      <c r="AG66" s="550">
        <f t="shared" si="20"/>
        <v>974.25</v>
      </c>
      <c r="AH66" s="589">
        <v>1.44</v>
      </c>
      <c r="AI66" s="149">
        <f t="shared" si="5"/>
        <v>1.548</v>
      </c>
      <c r="AJ66" s="149">
        <f t="shared" si="14"/>
        <v>1.6254</v>
      </c>
      <c r="AK66" s="149">
        <f t="shared" si="15"/>
        <v>1.7066699999999999</v>
      </c>
      <c r="AL66" s="149">
        <f t="shared" si="16"/>
        <v>1.7493367499999999</v>
      </c>
      <c r="AM66" s="150">
        <f t="shared" si="17"/>
        <v>1.7930701687499999</v>
      </c>
    </row>
    <row r="67" spans="1:39" ht="25.5" x14ac:dyDescent="0.2">
      <c r="A67" s="1008">
        <v>14</v>
      </c>
      <c r="B67" s="108" t="s">
        <v>195</v>
      </c>
      <c r="C67" s="109" t="s">
        <v>123</v>
      </c>
      <c r="D67" s="160">
        <v>3326.5</v>
      </c>
      <c r="E67" s="161">
        <v>3550</v>
      </c>
      <c r="F67" s="161">
        <v>3718.75</v>
      </c>
      <c r="G67" s="161">
        <v>3894</v>
      </c>
      <c r="H67" s="161">
        <v>4001</v>
      </c>
      <c r="I67" s="509">
        <v>4109.5</v>
      </c>
      <c r="J67" s="521">
        <f t="shared" si="6"/>
        <v>3482.375</v>
      </c>
      <c r="K67" s="522">
        <f t="shared" si="6"/>
        <v>3724.25</v>
      </c>
      <c r="L67" s="522">
        <f t="shared" si="6"/>
        <v>3904.0625</v>
      </c>
      <c r="M67" s="522">
        <f t="shared" si="6"/>
        <v>4091.25</v>
      </c>
      <c r="N67" s="522">
        <f t="shared" si="6"/>
        <v>4201</v>
      </c>
      <c r="O67" s="538">
        <f t="shared" si="18"/>
        <v>4312.625</v>
      </c>
      <c r="P67" s="554">
        <f t="shared" si="7"/>
        <v>155.875</v>
      </c>
      <c r="Q67" s="555">
        <f t="shared" si="7"/>
        <v>174.25</v>
      </c>
      <c r="R67" s="555">
        <f t="shared" si="7"/>
        <v>185.3125</v>
      </c>
      <c r="S67" s="555">
        <f t="shared" si="7"/>
        <v>197.25</v>
      </c>
      <c r="T67" s="555">
        <f t="shared" si="7"/>
        <v>200</v>
      </c>
      <c r="U67" s="556">
        <f t="shared" si="19"/>
        <v>203.125</v>
      </c>
      <c r="V67" s="518">
        <v>3950</v>
      </c>
      <c r="W67" s="162">
        <f t="shared" si="8"/>
        <v>4247</v>
      </c>
      <c r="X67" s="162">
        <f t="shared" si="9"/>
        <v>4460</v>
      </c>
      <c r="Y67" s="162">
        <f t="shared" si="10"/>
        <v>4683</v>
      </c>
      <c r="Z67" s="162">
        <f t="shared" si="11"/>
        <v>4801</v>
      </c>
      <c r="AA67" s="527">
        <f t="shared" si="12"/>
        <v>4922</v>
      </c>
      <c r="AB67" s="542">
        <f t="shared" si="13"/>
        <v>623.5</v>
      </c>
      <c r="AC67" s="543">
        <f t="shared" si="13"/>
        <v>697</v>
      </c>
      <c r="AD67" s="543">
        <f t="shared" si="13"/>
        <v>741.25</v>
      </c>
      <c r="AE67" s="543">
        <f t="shared" si="13"/>
        <v>789</v>
      </c>
      <c r="AF67" s="543">
        <f t="shared" si="13"/>
        <v>800</v>
      </c>
      <c r="AG67" s="544">
        <f t="shared" si="20"/>
        <v>812.5</v>
      </c>
      <c r="AH67" s="587">
        <v>1.58</v>
      </c>
      <c r="AI67" s="152">
        <f t="shared" si="5"/>
        <v>1.6985000000000001</v>
      </c>
      <c r="AJ67" s="152">
        <f t="shared" si="14"/>
        <v>1.783425</v>
      </c>
      <c r="AK67" s="152">
        <f t="shared" si="15"/>
        <v>1.87259625</v>
      </c>
      <c r="AL67" s="152">
        <f t="shared" si="16"/>
        <v>1.91941115625</v>
      </c>
      <c r="AM67" s="153">
        <f t="shared" si="17"/>
        <v>1.9673964351562501</v>
      </c>
    </row>
    <row r="68" spans="1:39" ht="15" customHeight="1" x14ac:dyDescent="0.2">
      <c r="A68" s="1009"/>
      <c r="B68" s="110" t="s">
        <v>159</v>
      </c>
      <c r="C68" s="111" t="s">
        <v>123</v>
      </c>
      <c r="D68" s="87">
        <v>3210.75</v>
      </c>
      <c r="E68" s="84">
        <v>3427</v>
      </c>
      <c r="F68" s="84">
        <v>3589.75</v>
      </c>
      <c r="G68" s="84">
        <v>3759.5</v>
      </c>
      <c r="H68" s="84">
        <v>3861</v>
      </c>
      <c r="I68" s="510">
        <v>3964.75</v>
      </c>
      <c r="J68" s="523">
        <f t="shared" si="6"/>
        <v>3383.0625</v>
      </c>
      <c r="K68" s="524">
        <f t="shared" si="6"/>
        <v>3618.5</v>
      </c>
      <c r="L68" s="524">
        <f t="shared" si="6"/>
        <v>3793.0625</v>
      </c>
      <c r="M68" s="524">
        <f t="shared" si="6"/>
        <v>3975.625</v>
      </c>
      <c r="N68" s="524">
        <f t="shared" si="6"/>
        <v>4080.75</v>
      </c>
      <c r="O68" s="539">
        <f t="shared" si="18"/>
        <v>4188.3125</v>
      </c>
      <c r="P68" s="557">
        <f t="shared" si="7"/>
        <v>172.3125</v>
      </c>
      <c r="Q68" s="558">
        <f t="shared" si="7"/>
        <v>191.5</v>
      </c>
      <c r="R68" s="558">
        <f t="shared" si="7"/>
        <v>203.3125</v>
      </c>
      <c r="S68" s="558">
        <f t="shared" si="7"/>
        <v>216.125</v>
      </c>
      <c r="T68" s="558">
        <f t="shared" si="7"/>
        <v>219.75</v>
      </c>
      <c r="U68" s="559">
        <f t="shared" si="19"/>
        <v>223.5625</v>
      </c>
      <c r="V68" s="519">
        <v>3900</v>
      </c>
      <c r="W68" s="145">
        <f t="shared" si="8"/>
        <v>4193</v>
      </c>
      <c r="X68" s="145">
        <f t="shared" si="9"/>
        <v>4403</v>
      </c>
      <c r="Y68" s="145">
        <f t="shared" si="10"/>
        <v>4624</v>
      </c>
      <c r="Z68" s="145">
        <f t="shared" si="11"/>
        <v>4740</v>
      </c>
      <c r="AA68" s="528">
        <f t="shared" si="12"/>
        <v>4859</v>
      </c>
      <c r="AB68" s="545">
        <f t="shared" si="13"/>
        <v>689.25</v>
      </c>
      <c r="AC68" s="546">
        <f t="shared" si="13"/>
        <v>766</v>
      </c>
      <c r="AD68" s="546">
        <f t="shared" si="13"/>
        <v>813.25</v>
      </c>
      <c r="AE68" s="546">
        <f t="shared" si="13"/>
        <v>864.5</v>
      </c>
      <c r="AF68" s="546">
        <f t="shared" si="13"/>
        <v>879</v>
      </c>
      <c r="AG68" s="547">
        <f t="shared" si="20"/>
        <v>894.25</v>
      </c>
      <c r="AH68" s="588">
        <v>1.56</v>
      </c>
      <c r="AI68" s="147">
        <f t="shared" si="5"/>
        <v>1.677</v>
      </c>
      <c r="AJ68" s="147">
        <f t="shared" si="14"/>
        <v>1.76085</v>
      </c>
      <c r="AK68" s="147">
        <f t="shared" si="15"/>
        <v>1.8488925</v>
      </c>
      <c r="AL68" s="147">
        <f t="shared" si="16"/>
        <v>1.8951148125000001</v>
      </c>
      <c r="AM68" s="148">
        <f t="shared" si="17"/>
        <v>1.9424926828125002</v>
      </c>
    </row>
    <row r="69" spans="1:39" ht="15" customHeight="1" x14ac:dyDescent="0.2">
      <c r="A69" s="1009"/>
      <c r="B69" s="110" t="s">
        <v>160</v>
      </c>
      <c r="C69" s="111" t="s">
        <v>123</v>
      </c>
      <c r="D69" s="87">
        <v>3084.5</v>
      </c>
      <c r="E69" s="84">
        <v>3292.75</v>
      </c>
      <c r="F69" s="84">
        <v>3448</v>
      </c>
      <c r="G69" s="84">
        <v>3611</v>
      </c>
      <c r="H69" s="84">
        <v>3708.25</v>
      </c>
      <c r="I69" s="510">
        <v>3807.25</v>
      </c>
      <c r="J69" s="523">
        <f t="shared" si="6"/>
        <v>3275.875</v>
      </c>
      <c r="K69" s="524">
        <f t="shared" si="6"/>
        <v>3504.3125</v>
      </c>
      <c r="L69" s="524">
        <f t="shared" si="6"/>
        <v>3672.5</v>
      </c>
      <c r="M69" s="524">
        <f t="shared" si="6"/>
        <v>3849.25</v>
      </c>
      <c r="N69" s="524">
        <f t="shared" si="6"/>
        <v>3950.9375</v>
      </c>
      <c r="O69" s="539">
        <f t="shared" si="18"/>
        <v>4054.4375</v>
      </c>
      <c r="P69" s="557">
        <f t="shared" si="7"/>
        <v>191.375</v>
      </c>
      <c r="Q69" s="558">
        <f t="shared" si="7"/>
        <v>211.5625</v>
      </c>
      <c r="R69" s="558">
        <f t="shared" si="7"/>
        <v>224.5</v>
      </c>
      <c r="S69" s="558">
        <f t="shared" si="7"/>
        <v>238.25</v>
      </c>
      <c r="T69" s="558">
        <f t="shared" si="7"/>
        <v>242.6875</v>
      </c>
      <c r="U69" s="559">
        <f t="shared" si="19"/>
        <v>247.1875</v>
      </c>
      <c r="V69" s="519">
        <v>3850</v>
      </c>
      <c r="W69" s="145">
        <f t="shared" si="8"/>
        <v>4139</v>
      </c>
      <c r="X69" s="145">
        <f t="shared" si="9"/>
        <v>4346</v>
      </c>
      <c r="Y69" s="145">
        <f t="shared" si="10"/>
        <v>4564</v>
      </c>
      <c r="Z69" s="145">
        <f t="shared" si="11"/>
        <v>4679</v>
      </c>
      <c r="AA69" s="528">
        <f t="shared" si="12"/>
        <v>4796</v>
      </c>
      <c r="AB69" s="545">
        <f t="shared" si="13"/>
        <v>765.5</v>
      </c>
      <c r="AC69" s="546">
        <f t="shared" si="13"/>
        <v>846.25</v>
      </c>
      <c r="AD69" s="546">
        <f t="shared" si="13"/>
        <v>898</v>
      </c>
      <c r="AE69" s="546">
        <f t="shared" si="13"/>
        <v>953</v>
      </c>
      <c r="AF69" s="546">
        <f t="shared" si="13"/>
        <v>970.75</v>
      </c>
      <c r="AG69" s="547">
        <f t="shared" si="20"/>
        <v>988.75</v>
      </c>
      <c r="AH69" s="588">
        <v>1.54</v>
      </c>
      <c r="AI69" s="147">
        <f t="shared" si="5"/>
        <v>1.6555</v>
      </c>
      <c r="AJ69" s="147">
        <f t="shared" si="14"/>
        <v>1.738275</v>
      </c>
      <c r="AK69" s="147">
        <f t="shared" si="15"/>
        <v>1.8251887500000001</v>
      </c>
      <c r="AL69" s="147">
        <f t="shared" si="16"/>
        <v>1.8708184687500002</v>
      </c>
      <c r="AM69" s="148">
        <f t="shared" si="17"/>
        <v>1.9175889304687503</v>
      </c>
    </row>
    <row r="70" spans="1:39" ht="15.75" customHeight="1" thickBot="1" x14ac:dyDescent="0.25">
      <c r="A70" s="1010"/>
      <c r="B70" s="112" t="s">
        <v>161</v>
      </c>
      <c r="C70" s="113" t="s">
        <v>123</v>
      </c>
      <c r="D70" s="89">
        <v>3021.75</v>
      </c>
      <c r="E70" s="90">
        <v>3201.75</v>
      </c>
      <c r="F70" s="90">
        <v>3330.5</v>
      </c>
      <c r="G70" s="90">
        <v>3465.75</v>
      </c>
      <c r="H70" s="90">
        <v>3537.5</v>
      </c>
      <c r="I70" s="511">
        <v>3610.25</v>
      </c>
      <c r="J70" s="525">
        <f t="shared" si="6"/>
        <v>3203.8125</v>
      </c>
      <c r="K70" s="526">
        <f t="shared" si="6"/>
        <v>3409.3125</v>
      </c>
      <c r="L70" s="526">
        <f t="shared" si="6"/>
        <v>3556.375</v>
      </c>
      <c r="M70" s="526">
        <f t="shared" si="6"/>
        <v>3710.8125</v>
      </c>
      <c r="N70" s="526">
        <f t="shared" si="6"/>
        <v>3792.625</v>
      </c>
      <c r="O70" s="540">
        <f t="shared" si="18"/>
        <v>3875.6875</v>
      </c>
      <c r="P70" s="560">
        <f t="shared" si="7"/>
        <v>182.0625</v>
      </c>
      <c r="Q70" s="561">
        <f t="shared" si="7"/>
        <v>207.5625</v>
      </c>
      <c r="R70" s="561">
        <f t="shared" si="7"/>
        <v>225.875</v>
      </c>
      <c r="S70" s="561">
        <f t="shared" si="7"/>
        <v>245.0625</v>
      </c>
      <c r="T70" s="561">
        <f t="shared" si="7"/>
        <v>255.125</v>
      </c>
      <c r="U70" s="562">
        <f t="shared" si="19"/>
        <v>265.4375</v>
      </c>
      <c r="V70" s="520">
        <v>3750</v>
      </c>
      <c r="W70" s="164">
        <f t="shared" si="8"/>
        <v>4032</v>
      </c>
      <c r="X70" s="164">
        <f t="shared" si="9"/>
        <v>4234</v>
      </c>
      <c r="Y70" s="164">
        <f t="shared" si="10"/>
        <v>4446</v>
      </c>
      <c r="Z70" s="164">
        <f t="shared" si="11"/>
        <v>4558</v>
      </c>
      <c r="AA70" s="529">
        <f t="shared" si="12"/>
        <v>4672</v>
      </c>
      <c r="AB70" s="548">
        <f t="shared" si="13"/>
        <v>728.25</v>
      </c>
      <c r="AC70" s="549">
        <f t="shared" si="13"/>
        <v>830.25</v>
      </c>
      <c r="AD70" s="549">
        <f t="shared" si="13"/>
        <v>903.5</v>
      </c>
      <c r="AE70" s="549">
        <f t="shared" si="13"/>
        <v>980.25</v>
      </c>
      <c r="AF70" s="549">
        <f t="shared" si="13"/>
        <v>1020.5</v>
      </c>
      <c r="AG70" s="550">
        <f t="shared" si="20"/>
        <v>1061.75</v>
      </c>
      <c r="AH70" s="589">
        <v>1.5</v>
      </c>
      <c r="AI70" s="149">
        <f t="shared" si="5"/>
        <v>1.6125</v>
      </c>
      <c r="AJ70" s="149">
        <f t="shared" si="14"/>
        <v>1.693125</v>
      </c>
      <c r="AK70" s="149">
        <f t="shared" si="15"/>
        <v>1.7777812500000001</v>
      </c>
      <c r="AL70" s="149">
        <f t="shared" si="16"/>
        <v>1.82222578125</v>
      </c>
      <c r="AM70" s="150">
        <f t="shared" si="17"/>
        <v>1.8677814257812499</v>
      </c>
    </row>
    <row r="71" spans="1:39" ht="25.5" x14ac:dyDescent="0.2">
      <c r="A71" s="1008">
        <v>15</v>
      </c>
      <c r="B71" s="108" t="s">
        <v>162</v>
      </c>
      <c r="C71" s="109" t="s">
        <v>81</v>
      </c>
      <c r="D71" s="160">
        <v>3301.5</v>
      </c>
      <c r="E71" s="161">
        <v>3523</v>
      </c>
      <c r="F71" s="161">
        <v>3690.25</v>
      </c>
      <c r="G71" s="161">
        <v>3864.5</v>
      </c>
      <c r="H71" s="161">
        <v>3970.5</v>
      </c>
      <c r="I71" s="509">
        <v>4078</v>
      </c>
      <c r="J71" s="521">
        <f t="shared" si="6"/>
        <v>3451.125</v>
      </c>
      <c r="K71" s="522">
        <f t="shared" si="6"/>
        <v>3690.5</v>
      </c>
      <c r="L71" s="522">
        <f t="shared" si="6"/>
        <v>3868.4375</v>
      </c>
      <c r="M71" s="522">
        <f t="shared" si="6"/>
        <v>4054.375</v>
      </c>
      <c r="N71" s="522">
        <f t="shared" si="6"/>
        <v>4162.875</v>
      </c>
      <c r="O71" s="538">
        <f t="shared" si="18"/>
        <v>4273.25</v>
      </c>
      <c r="P71" s="554">
        <f t="shared" si="7"/>
        <v>149.625</v>
      </c>
      <c r="Q71" s="555">
        <f t="shared" si="7"/>
        <v>167.5</v>
      </c>
      <c r="R71" s="555">
        <f t="shared" si="7"/>
        <v>178.1875</v>
      </c>
      <c r="S71" s="555">
        <f t="shared" si="7"/>
        <v>189.875</v>
      </c>
      <c r="T71" s="555">
        <f t="shared" si="7"/>
        <v>192.375</v>
      </c>
      <c r="U71" s="556">
        <f t="shared" si="19"/>
        <v>195.25</v>
      </c>
      <c r="V71" s="518">
        <v>3900</v>
      </c>
      <c r="W71" s="162">
        <f t="shared" si="8"/>
        <v>4193</v>
      </c>
      <c r="X71" s="162">
        <f t="shared" si="9"/>
        <v>4403</v>
      </c>
      <c r="Y71" s="162">
        <f t="shared" si="10"/>
        <v>4624</v>
      </c>
      <c r="Z71" s="162">
        <f t="shared" si="11"/>
        <v>4740</v>
      </c>
      <c r="AA71" s="527">
        <f t="shared" si="12"/>
        <v>4859</v>
      </c>
      <c r="AB71" s="542">
        <f t="shared" si="13"/>
        <v>598.5</v>
      </c>
      <c r="AC71" s="543">
        <f t="shared" si="13"/>
        <v>670</v>
      </c>
      <c r="AD71" s="543">
        <f t="shared" si="13"/>
        <v>712.75</v>
      </c>
      <c r="AE71" s="543">
        <f t="shared" si="13"/>
        <v>759.5</v>
      </c>
      <c r="AF71" s="543">
        <f t="shared" si="13"/>
        <v>769.5</v>
      </c>
      <c r="AG71" s="544">
        <f t="shared" si="20"/>
        <v>781</v>
      </c>
      <c r="AH71" s="587">
        <v>1.56</v>
      </c>
      <c r="AI71" s="152">
        <f t="shared" si="5"/>
        <v>1.677</v>
      </c>
      <c r="AJ71" s="152">
        <f t="shared" si="14"/>
        <v>1.76085</v>
      </c>
      <c r="AK71" s="152">
        <f t="shared" si="15"/>
        <v>1.8488925</v>
      </c>
      <c r="AL71" s="152">
        <f t="shared" si="16"/>
        <v>1.8951148125000001</v>
      </c>
      <c r="AM71" s="153">
        <f t="shared" si="17"/>
        <v>1.9424926828125002</v>
      </c>
    </row>
    <row r="72" spans="1:39" ht="15" customHeight="1" x14ac:dyDescent="0.2">
      <c r="A72" s="1009"/>
      <c r="B72" s="110" t="s">
        <v>163</v>
      </c>
      <c r="C72" s="111" t="s">
        <v>81</v>
      </c>
      <c r="D72" s="87">
        <v>3185.75</v>
      </c>
      <c r="E72" s="84">
        <v>3400</v>
      </c>
      <c r="F72" s="84">
        <v>3561.25</v>
      </c>
      <c r="G72" s="84">
        <v>3729.5</v>
      </c>
      <c r="H72" s="84">
        <v>3830.5</v>
      </c>
      <c r="I72" s="510">
        <v>3933.25</v>
      </c>
      <c r="J72" s="523">
        <f t="shared" si="6"/>
        <v>3351.8125</v>
      </c>
      <c r="K72" s="524">
        <f t="shared" si="6"/>
        <v>3584.75</v>
      </c>
      <c r="L72" s="524">
        <f t="shared" si="6"/>
        <v>3757.4375</v>
      </c>
      <c r="M72" s="524">
        <f t="shared" si="6"/>
        <v>3938.125</v>
      </c>
      <c r="N72" s="524">
        <f t="shared" si="6"/>
        <v>4042.625</v>
      </c>
      <c r="O72" s="539">
        <f t="shared" si="18"/>
        <v>4148.9375</v>
      </c>
      <c r="P72" s="557">
        <f t="shared" si="7"/>
        <v>166.0625</v>
      </c>
      <c r="Q72" s="558">
        <f t="shared" si="7"/>
        <v>184.75</v>
      </c>
      <c r="R72" s="558">
        <f t="shared" si="7"/>
        <v>196.1875</v>
      </c>
      <c r="S72" s="558">
        <f t="shared" si="7"/>
        <v>208.625</v>
      </c>
      <c r="T72" s="558">
        <f t="shared" si="7"/>
        <v>212.125</v>
      </c>
      <c r="U72" s="559">
        <f t="shared" si="19"/>
        <v>215.6875</v>
      </c>
      <c r="V72" s="519">
        <v>3850</v>
      </c>
      <c r="W72" s="145">
        <f t="shared" si="8"/>
        <v>4139</v>
      </c>
      <c r="X72" s="145">
        <f t="shared" si="9"/>
        <v>4346</v>
      </c>
      <c r="Y72" s="145">
        <f t="shared" si="10"/>
        <v>4564</v>
      </c>
      <c r="Z72" s="145">
        <f t="shared" si="11"/>
        <v>4679</v>
      </c>
      <c r="AA72" s="528">
        <f t="shared" si="12"/>
        <v>4796</v>
      </c>
      <c r="AB72" s="545">
        <f t="shared" si="13"/>
        <v>664.25</v>
      </c>
      <c r="AC72" s="546">
        <f t="shared" si="13"/>
        <v>739</v>
      </c>
      <c r="AD72" s="546">
        <f t="shared" si="13"/>
        <v>784.75</v>
      </c>
      <c r="AE72" s="546">
        <f t="shared" si="13"/>
        <v>834.5</v>
      </c>
      <c r="AF72" s="546">
        <f t="shared" si="13"/>
        <v>848.5</v>
      </c>
      <c r="AG72" s="547">
        <f t="shared" si="20"/>
        <v>862.75</v>
      </c>
      <c r="AH72" s="588">
        <v>1.54</v>
      </c>
      <c r="AI72" s="147">
        <f t="shared" si="5"/>
        <v>1.6555</v>
      </c>
      <c r="AJ72" s="147">
        <f t="shared" si="14"/>
        <v>1.738275</v>
      </c>
      <c r="AK72" s="147">
        <f t="shared" si="15"/>
        <v>1.8251887500000001</v>
      </c>
      <c r="AL72" s="147">
        <f t="shared" si="16"/>
        <v>1.8708184687500002</v>
      </c>
      <c r="AM72" s="148">
        <f t="shared" si="17"/>
        <v>1.9175889304687503</v>
      </c>
    </row>
    <row r="73" spans="1:39" ht="15" customHeight="1" x14ac:dyDescent="0.2">
      <c r="A73" s="1009"/>
      <c r="B73" s="110" t="s">
        <v>164</v>
      </c>
      <c r="C73" s="111" t="s">
        <v>81</v>
      </c>
      <c r="D73" s="87">
        <v>3034.5</v>
      </c>
      <c r="E73" s="84">
        <v>3239.25</v>
      </c>
      <c r="F73" s="84">
        <v>3392</v>
      </c>
      <c r="G73" s="84">
        <v>3552</v>
      </c>
      <c r="H73" s="84">
        <v>3647.75</v>
      </c>
      <c r="I73" s="510">
        <v>3745.25</v>
      </c>
      <c r="J73" s="523">
        <f t="shared" si="6"/>
        <v>3213.375</v>
      </c>
      <c r="K73" s="524">
        <f t="shared" si="6"/>
        <v>3437.4375</v>
      </c>
      <c r="L73" s="524">
        <f t="shared" si="6"/>
        <v>3602.5</v>
      </c>
      <c r="M73" s="524">
        <f t="shared" si="6"/>
        <v>3775.5</v>
      </c>
      <c r="N73" s="524">
        <f t="shared" si="6"/>
        <v>3875.3125</v>
      </c>
      <c r="O73" s="539">
        <f t="shared" si="18"/>
        <v>3976.9375</v>
      </c>
      <c r="P73" s="557">
        <f t="shared" si="7"/>
        <v>178.875</v>
      </c>
      <c r="Q73" s="558">
        <f t="shared" si="7"/>
        <v>198.1875</v>
      </c>
      <c r="R73" s="558">
        <f t="shared" si="7"/>
        <v>210.5</v>
      </c>
      <c r="S73" s="558">
        <f t="shared" si="7"/>
        <v>223.5</v>
      </c>
      <c r="T73" s="558">
        <f t="shared" si="7"/>
        <v>227.5625</v>
      </c>
      <c r="U73" s="559">
        <f t="shared" si="19"/>
        <v>231.6875</v>
      </c>
      <c r="V73" s="519">
        <v>3750</v>
      </c>
      <c r="W73" s="145">
        <f t="shared" si="8"/>
        <v>4032</v>
      </c>
      <c r="X73" s="145">
        <f t="shared" si="9"/>
        <v>4234</v>
      </c>
      <c r="Y73" s="145">
        <f t="shared" si="10"/>
        <v>4446</v>
      </c>
      <c r="Z73" s="145">
        <f t="shared" si="11"/>
        <v>4558</v>
      </c>
      <c r="AA73" s="528">
        <f t="shared" si="12"/>
        <v>4672</v>
      </c>
      <c r="AB73" s="545">
        <f t="shared" si="13"/>
        <v>715.5</v>
      </c>
      <c r="AC73" s="546">
        <f t="shared" si="13"/>
        <v>792.75</v>
      </c>
      <c r="AD73" s="546">
        <f t="shared" si="13"/>
        <v>842</v>
      </c>
      <c r="AE73" s="546">
        <f t="shared" si="13"/>
        <v>894</v>
      </c>
      <c r="AF73" s="546">
        <f t="shared" si="13"/>
        <v>910.25</v>
      </c>
      <c r="AG73" s="547">
        <f t="shared" si="20"/>
        <v>926.75</v>
      </c>
      <c r="AH73" s="588">
        <v>1.5</v>
      </c>
      <c r="AI73" s="147">
        <f t="shared" si="5"/>
        <v>1.6125</v>
      </c>
      <c r="AJ73" s="147">
        <f t="shared" si="14"/>
        <v>1.693125</v>
      </c>
      <c r="AK73" s="147">
        <f t="shared" si="15"/>
        <v>1.7777812500000001</v>
      </c>
      <c r="AL73" s="147">
        <f t="shared" si="16"/>
        <v>1.82222578125</v>
      </c>
      <c r="AM73" s="148">
        <f t="shared" si="17"/>
        <v>1.8677814257812499</v>
      </c>
    </row>
    <row r="74" spans="1:39" ht="15.75" customHeight="1" thickBot="1" x14ac:dyDescent="0.25">
      <c r="A74" s="1010"/>
      <c r="B74" s="112" t="s">
        <v>165</v>
      </c>
      <c r="C74" s="113" t="s">
        <v>81</v>
      </c>
      <c r="D74" s="89">
        <v>2951.75</v>
      </c>
      <c r="E74" s="90">
        <v>3126.25</v>
      </c>
      <c r="F74" s="90">
        <v>3251.5</v>
      </c>
      <c r="G74" s="90">
        <v>3382.75</v>
      </c>
      <c r="H74" s="90">
        <v>3452</v>
      </c>
      <c r="I74" s="511">
        <v>3522.75</v>
      </c>
      <c r="J74" s="525">
        <f t="shared" si="6"/>
        <v>3116.3125</v>
      </c>
      <c r="K74" s="526">
        <f t="shared" si="6"/>
        <v>3314.9375</v>
      </c>
      <c r="L74" s="526">
        <f t="shared" si="6"/>
        <v>3457.625</v>
      </c>
      <c r="M74" s="526">
        <f t="shared" si="6"/>
        <v>3607.0625</v>
      </c>
      <c r="N74" s="526">
        <f t="shared" si="6"/>
        <v>3685.75</v>
      </c>
      <c r="O74" s="540">
        <f t="shared" si="18"/>
        <v>3766.3125</v>
      </c>
      <c r="P74" s="560">
        <f t="shared" si="7"/>
        <v>164.5625</v>
      </c>
      <c r="Q74" s="561">
        <f t="shared" si="7"/>
        <v>188.6875</v>
      </c>
      <c r="R74" s="561">
        <f t="shared" si="7"/>
        <v>206.125</v>
      </c>
      <c r="S74" s="561">
        <f t="shared" si="7"/>
        <v>224.3125</v>
      </c>
      <c r="T74" s="561">
        <f t="shared" si="7"/>
        <v>233.75</v>
      </c>
      <c r="U74" s="562">
        <f t="shared" si="19"/>
        <v>243.5625</v>
      </c>
      <c r="V74" s="520">
        <v>3610</v>
      </c>
      <c r="W74" s="164">
        <f t="shared" si="8"/>
        <v>3881</v>
      </c>
      <c r="X74" s="164">
        <f t="shared" si="9"/>
        <v>4076</v>
      </c>
      <c r="Y74" s="164">
        <f t="shared" si="10"/>
        <v>4280</v>
      </c>
      <c r="Z74" s="164">
        <f t="shared" si="11"/>
        <v>4387</v>
      </c>
      <c r="AA74" s="529">
        <f t="shared" si="12"/>
        <v>4497</v>
      </c>
      <c r="AB74" s="548">
        <f t="shared" si="13"/>
        <v>658.25</v>
      </c>
      <c r="AC74" s="549">
        <f t="shared" si="13"/>
        <v>754.75</v>
      </c>
      <c r="AD74" s="549">
        <f t="shared" si="13"/>
        <v>824.5</v>
      </c>
      <c r="AE74" s="549">
        <f t="shared" si="13"/>
        <v>897.25</v>
      </c>
      <c r="AF74" s="549">
        <f t="shared" si="13"/>
        <v>935</v>
      </c>
      <c r="AG74" s="550">
        <f t="shared" si="20"/>
        <v>974.25</v>
      </c>
      <c r="AH74" s="589">
        <v>1.44</v>
      </c>
      <c r="AI74" s="149">
        <f t="shared" si="5"/>
        <v>1.548</v>
      </c>
      <c r="AJ74" s="149">
        <f t="shared" si="14"/>
        <v>1.6254</v>
      </c>
      <c r="AK74" s="149">
        <f t="shared" si="15"/>
        <v>1.7066699999999999</v>
      </c>
      <c r="AL74" s="149">
        <f t="shared" si="16"/>
        <v>1.7493367499999999</v>
      </c>
      <c r="AM74" s="150">
        <f t="shared" si="17"/>
        <v>1.7930701687499999</v>
      </c>
    </row>
    <row r="75" spans="1:39" ht="25.5" x14ac:dyDescent="0.2">
      <c r="A75" s="1008">
        <v>16</v>
      </c>
      <c r="B75" s="108" t="s">
        <v>196</v>
      </c>
      <c r="C75" s="109" t="s">
        <v>81</v>
      </c>
      <c r="D75" s="160">
        <v>3105.75</v>
      </c>
      <c r="E75" s="161">
        <v>3316</v>
      </c>
      <c r="F75" s="161">
        <v>3473.5</v>
      </c>
      <c r="G75" s="161">
        <v>3637.25</v>
      </c>
      <c r="H75" s="161">
        <v>3735</v>
      </c>
      <c r="I75" s="509">
        <v>3834.25</v>
      </c>
      <c r="J75" s="521">
        <f t="shared" si="6"/>
        <v>3304.3125</v>
      </c>
      <c r="K75" s="522">
        <f t="shared" si="6"/>
        <v>3535.25</v>
      </c>
      <c r="L75" s="522">
        <f t="shared" si="6"/>
        <v>3705.875</v>
      </c>
      <c r="M75" s="522">
        <f t="shared" si="6"/>
        <v>3883.9375</v>
      </c>
      <c r="N75" s="522">
        <f t="shared" si="6"/>
        <v>3986.25</v>
      </c>
      <c r="O75" s="538">
        <f t="shared" si="18"/>
        <v>4090.4375</v>
      </c>
      <c r="P75" s="554">
        <f t="shared" si="7"/>
        <v>198.5625</v>
      </c>
      <c r="Q75" s="555">
        <f t="shared" si="7"/>
        <v>219.25</v>
      </c>
      <c r="R75" s="555">
        <f t="shared" si="7"/>
        <v>232.375</v>
      </c>
      <c r="S75" s="555">
        <f t="shared" si="7"/>
        <v>246.6875</v>
      </c>
      <c r="T75" s="555">
        <f t="shared" si="7"/>
        <v>251.25</v>
      </c>
      <c r="U75" s="556">
        <f t="shared" si="19"/>
        <v>256.1875</v>
      </c>
      <c r="V75" s="518">
        <v>3900</v>
      </c>
      <c r="W75" s="162">
        <f t="shared" si="8"/>
        <v>4193</v>
      </c>
      <c r="X75" s="162">
        <f t="shared" si="9"/>
        <v>4403</v>
      </c>
      <c r="Y75" s="162">
        <f t="shared" si="10"/>
        <v>4624</v>
      </c>
      <c r="Z75" s="162">
        <f t="shared" si="11"/>
        <v>4740</v>
      </c>
      <c r="AA75" s="527">
        <f t="shared" si="12"/>
        <v>4859</v>
      </c>
      <c r="AB75" s="542">
        <f t="shared" si="13"/>
        <v>794.25</v>
      </c>
      <c r="AC75" s="543">
        <f t="shared" si="13"/>
        <v>877</v>
      </c>
      <c r="AD75" s="543">
        <f t="shared" si="13"/>
        <v>929.5</v>
      </c>
      <c r="AE75" s="543">
        <f t="shared" si="13"/>
        <v>986.75</v>
      </c>
      <c r="AF75" s="543">
        <f t="shared" si="13"/>
        <v>1005</v>
      </c>
      <c r="AG75" s="544">
        <f t="shared" si="20"/>
        <v>1024.75</v>
      </c>
      <c r="AH75" s="587">
        <v>1.56</v>
      </c>
      <c r="AI75" s="152">
        <f t="shared" si="5"/>
        <v>1.677</v>
      </c>
      <c r="AJ75" s="152">
        <f t="shared" si="14"/>
        <v>1.76085</v>
      </c>
      <c r="AK75" s="152">
        <f t="shared" si="15"/>
        <v>1.8488925</v>
      </c>
      <c r="AL75" s="152">
        <f t="shared" si="16"/>
        <v>1.8951148125000001</v>
      </c>
      <c r="AM75" s="153">
        <f t="shared" si="17"/>
        <v>1.9424926828125002</v>
      </c>
    </row>
    <row r="76" spans="1:39" ht="15" customHeight="1" x14ac:dyDescent="0.2">
      <c r="A76" s="1009"/>
      <c r="B76" s="110" t="s">
        <v>166</v>
      </c>
      <c r="C76" s="111" t="s">
        <v>81</v>
      </c>
      <c r="D76" s="87">
        <v>3079.25</v>
      </c>
      <c r="E76" s="84">
        <v>3286.75</v>
      </c>
      <c r="F76" s="84">
        <v>3442.75</v>
      </c>
      <c r="G76" s="84">
        <v>3605</v>
      </c>
      <c r="H76" s="84">
        <v>3702.25</v>
      </c>
      <c r="I76" s="510">
        <v>3800.5</v>
      </c>
      <c r="J76" s="523">
        <f t="shared" si="6"/>
        <v>3271.9375</v>
      </c>
      <c r="K76" s="524">
        <f t="shared" si="6"/>
        <v>3499.8125</v>
      </c>
      <c r="L76" s="524">
        <f t="shared" si="6"/>
        <v>3668.5625</v>
      </c>
      <c r="M76" s="524">
        <f t="shared" si="6"/>
        <v>3844.75</v>
      </c>
      <c r="N76" s="524">
        <f t="shared" si="6"/>
        <v>3946.4375</v>
      </c>
      <c r="O76" s="539">
        <f t="shared" si="18"/>
        <v>4049.375</v>
      </c>
      <c r="P76" s="557">
        <f t="shared" si="7"/>
        <v>192.6875</v>
      </c>
      <c r="Q76" s="558">
        <f t="shared" si="7"/>
        <v>213.0625</v>
      </c>
      <c r="R76" s="558">
        <f t="shared" si="7"/>
        <v>225.8125</v>
      </c>
      <c r="S76" s="558">
        <f t="shared" si="7"/>
        <v>239.75</v>
      </c>
      <c r="T76" s="558">
        <f t="shared" si="7"/>
        <v>244.1875</v>
      </c>
      <c r="U76" s="559">
        <f t="shared" si="19"/>
        <v>248.875</v>
      </c>
      <c r="V76" s="519">
        <v>3850</v>
      </c>
      <c r="W76" s="145">
        <f t="shared" si="8"/>
        <v>4139</v>
      </c>
      <c r="X76" s="145">
        <f t="shared" si="9"/>
        <v>4346</v>
      </c>
      <c r="Y76" s="145">
        <f t="shared" si="10"/>
        <v>4564</v>
      </c>
      <c r="Z76" s="145">
        <f t="shared" si="11"/>
        <v>4679</v>
      </c>
      <c r="AA76" s="528">
        <f t="shared" si="12"/>
        <v>4796</v>
      </c>
      <c r="AB76" s="545">
        <f t="shared" si="13"/>
        <v>770.75</v>
      </c>
      <c r="AC76" s="546">
        <f t="shared" si="13"/>
        <v>852.25</v>
      </c>
      <c r="AD76" s="546">
        <f t="shared" si="13"/>
        <v>903.25</v>
      </c>
      <c r="AE76" s="546">
        <f t="shared" si="13"/>
        <v>959</v>
      </c>
      <c r="AF76" s="546">
        <f t="shared" si="13"/>
        <v>976.75</v>
      </c>
      <c r="AG76" s="547">
        <f t="shared" si="20"/>
        <v>995.5</v>
      </c>
      <c r="AH76" s="588">
        <v>1.54</v>
      </c>
      <c r="AI76" s="147">
        <f t="shared" si="5"/>
        <v>1.6555</v>
      </c>
      <c r="AJ76" s="147">
        <f t="shared" si="14"/>
        <v>1.738275</v>
      </c>
      <c r="AK76" s="147">
        <f t="shared" si="15"/>
        <v>1.8251887500000001</v>
      </c>
      <c r="AL76" s="147">
        <f t="shared" si="16"/>
        <v>1.8708184687500002</v>
      </c>
      <c r="AM76" s="148">
        <f t="shared" si="17"/>
        <v>1.9175889304687503</v>
      </c>
    </row>
    <row r="77" spans="1:39" ht="15" customHeight="1" x14ac:dyDescent="0.2">
      <c r="A77" s="1009"/>
      <c r="B77" s="110" t="s">
        <v>167</v>
      </c>
      <c r="C77" s="111" t="s">
        <v>81</v>
      </c>
      <c r="D77" s="87">
        <v>3025.5</v>
      </c>
      <c r="E77" s="84">
        <v>3229.5</v>
      </c>
      <c r="F77" s="84">
        <v>3382.25</v>
      </c>
      <c r="G77" s="84">
        <v>3541.5</v>
      </c>
      <c r="H77" s="84">
        <v>3637.25</v>
      </c>
      <c r="I77" s="510">
        <v>3734</v>
      </c>
      <c r="J77" s="523">
        <f t="shared" si="6"/>
        <v>3206.625</v>
      </c>
      <c r="K77" s="524">
        <f t="shared" si="6"/>
        <v>3430.125</v>
      </c>
      <c r="L77" s="524">
        <f t="shared" si="6"/>
        <v>3595.1875</v>
      </c>
      <c r="M77" s="524">
        <f t="shared" si="6"/>
        <v>3767.625</v>
      </c>
      <c r="N77" s="524">
        <f t="shared" ref="N77:O100" si="21">(Z77-H77)/4+H77</f>
        <v>3867.4375</v>
      </c>
      <c r="O77" s="539">
        <f t="shared" si="18"/>
        <v>3968.5</v>
      </c>
      <c r="P77" s="557">
        <f t="shared" si="7"/>
        <v>181.125</v>
      </c>
      <c r="Q77" s="558">
        <f t="shared" si="7"/>
        <v>200.625</v>
      </c>
      <c r="R77" s="558">
        <f t="shared" si="7"/>
        <v>212.9375</v>
      </c>
      <c r="S77" s="558">
        <f t="shared" si="7"/>
        <v>226.125</v>
      </c>
      <c r="T77" s="558">
        <f t="shared" ref="T77:U100" si="22">N77-H77</f>
        <v>230.1875</v>
      </c>
      <c r="U77" s="559">
        <f t="shared" si="19"/>
        <v>234.5</v>
      </c>
      <c r="V77" s="519">
        <v>3750</v>
      </c>
      <c r="W77" s="145">
        <f t="shared" si="8"/>
        <v>4032</v>
      </c>
      <c r="X77" s="145">
        <f t="shared" si="9"/>
        <v>4234</v>
      </c>
      <c r="Y77" s="145">
        <f t="shared" si="10"/>
        <v>4446</v>
      </c>
      <c r="Z77" s="145">
        <f t="shared" si="11"/>
        <v>4558</v>
      </c>
      <c r="AA77" s="528">
        <f t="shared" si="12"/>
        <v>4672</v>
      </c>
      <c r="AB77" s="545">
        <f t="shared" si="13"/>
        <v>724.5</v>
      </c>
      <c r="AC77" s="546">
        <f t="shared" si="13"/>
        <v>802.5</v>
      </c>
      <c r="AD77" s="546">
        <f t="shared" si="13"/>
        <v>851.75</v>
      </c>
      <c r="AE77" s="546">
        <f t="shared" si="13"/>
        <v>904.5</v>
      </c>
      <c r="AF77" s="546">
        <f t="shared" ref="AF77:AG100" si="23">Z77-H77</f>
        <v>920.75</v>
      </c>
      <c r="AG77" s="547">
        <f t="shared" si="20"/>
        <v>938</v>
      </c>
      <c r="AH77" s="588">
        <v>1.5</v>
      </c>
      <c r="AI77" s="147">
        <f t="shared" si="5"/>
        <v>1.6125</v>
      </c>
      <c r="AJ77" s="147">
        <f t="shared" si="14"/>
        <v>1.693125</v>
      </c>
      <c r="AK77" s="147">
        <f t="shared" si="15"/>
        <v>1.7777812500000001</v>
      </c>
      <c r="AL77" s="147">
        <f t="shared" si="16"/>
        <v>1.82222578125</v>
      </c>
      <c r="AM77" s="148">
        <f t="shared" si="17"/>
        <v>1.8677814257812499</v>
      </c>
    </row>
    <row r="78" spans="1:39" ht="15.75" customHeight="1" thickBot="1" x14ac:dyDescent="0.25">
      <c r="A78" s="1010"/>
      <c r="B78" s="112" t="s">
        <v>168</v>
      </c>
      <c r="C78" s="113" t="s">
        <v>81</v>
      </c>
      <c r="D78" s="89">
        <v>2951.75</v>
      </c>
      <c r="E78" s="90">
        <v>3126.25</v>
      </c>
      <c r="F78" s="90">
        <v>3251.5</v>
      </c>
      <c r="G78" s="90">
        <v>3382.75</v>
      </c>
      <c r="H78" s="90">
        <v>3452</v>
      </c>
      <c r="I78" s="511">
        <v>3522.75</v>
      </c>
      <c r="J78" s="525">
        <f t="shared" si="6"/>
        <v>3116.3125</v>
      </c>
      <c r="K78" s="526">
        <f t="shared" si="6"/>
        <v>3314.9375</v>
      </c>
      <c r="L78" s="526">
        <f t="shared" si="6"/>
        <v>3457.625</v>
      </c>
      <c r="M78" s="526">
        <f t="shared" si="6"/>
        <v>3607.0625</v>
      </c>
      <c r="N78" s="526">
        <f t="shared" si="21"/>
        <v>3685.75</v>
      </c>
      <c r="O78" s="540">
        <f t="shared" si="18"/>
        <v>3766.3125</v>
      </c>
      <c r="P78" s="560">
        <f t="shared" si="7"/>
        <v>164.5625</v>
      </c>
      <c r="Q78" s="561">
        <f t="shared" si="7"/>
        <v>188.6875</v>
      </c>
      <c r="R78" s="561">
        <f t="shared" si="7"/>
        <v>206.125</v>
      </c>
      <c r="S78" s="561">
        <f t="shared" si="7"/>
        <v>224.3125</v>
      </c>
      <c r="T78" s="561">
        <f t="shared" si="22"/>
        <v>233.75</v>
      </c>
      <c r="U78" s="562">
        <f t="shared" si="19"/>
        <v>243.5625</v>
      </c>
      <c r="V78" s="520">
        <v>3610</v>
      </c>
      <c r="W78" s="164">
        <f t="shared" si="8"/>
        <v>3881</v>
      </c>
      <c r="X78" s="164">
        <f t="shared" si="9"/>
        <v>4076</v>
      </c>
      <c r="Y78" s="164">
        <f t="shared" si="10"/>
        <v>4280</v>
      </c>
      <c r="Z78" s="164">
        <f t="shared" si="11"/>
        <v>4387</v>
      </c>
      <c r="AA78" s="529">
        <f t="shared" si="12"/>
        <v>4497</v>
      </c>
      <c r="AB78" s="548">
        <f t="shared" si="13"/>
        <v>658.25</v>
      </c>
      <c r="AC78" s="549">
        <f t="shared" si="13"/>
        <v>754.75</v>
      </c>
      <c r="AD78" s="549">
        <f t="shared" si="13"/>
        <v>824.5</v>
      </c>
      <c r="AE78" s="549">
        <f t="shared" si="13"/>
        <v>897.25</v>
      </c>
      <c r="AF78" s="549">
        <f t="shared" si="23"/>
        <v>935</v>
      </c>
      <c r="AG78" s="550">
        <f t="shared" si="20"/>
        <v>974.25</v>
      </c>
      <c r="AH78" s="589">
        <v>1.44</v>
      </c>
      <c r="AI78" s="149">
        <f t="shared" si="5"/>
        <v>1.548</v>
      </c>
      <c r="AJ78" s="149">
        <f t="shared" si="14"/>
        <v>1.6254</v>
      </c>
      <c r="AK78" s="149">
        <f t="shared" si="15"/>
        <v>1.7066699999999999</v>
      </c>
      <c r="AL78" s="149">
        <f t="shared" si="16"/>
        <v>1.7493367499999999</v>
      </c>
      <c r="AM78" s="150">
        <f t="shared" si="17"/>
        <v>1.7930701687499999</v>
      </c>
    </row>
    <row r="79" spans="1:39" ht="38.25" x14ac:dyDescent="0.2">
      <c r="A79" s="1008">
        <v>17</v>
      </c>
      <c r="B79" s="108" t="s">
        <v>197</v>
      </c>
      <c r="C79" s="109" t="s">
        <v>81</v>
      </c>
      <c r="D79" s="160">
        <v>3105.75</v>
      </c>
      <c r="E79" s="161">
        <v>3316</v>
      </c>
      <c r="F79" s="161">
        <v>3473.5</v>
      </c>
      <c r="G79" s="161">
        <v>3637.25</v>
      </c>
      <c r="H79" s="161">
        <v>3735</v>
      </c>
      <c r="I79" s="509">
        <v>3834.25</v>
      </c>
      <c r="J79" s="521">
        <f t="shared" si="6"/>
        <v>3304.3125</v>
      </c>
      <c r="K79" s="522">
        <f t="shared" si="6"/>
        <v>3535.25</v>
      </c>
      <c r="L79" s="522">
        <f t="shared" si="6"/>
        <v>3705.875</v>
      </c>
      <c r="M79" s="522">
        <f t="shared" si="6"/>
        <v>3883.9375</v>
      </c>
      <c r="N79" s="522">
        <f t="shared" si="21"/>
        <v>3986.25</v>
      </c>
      <c r="O79" s="538">
        <f t="shared" si="18"/>
        <v>4090.4375</v>
      </c>
      <c r="P79" s="554">
        <f t="shared" si="7"/>
        <v>198.5625</v>
      </c>
      <c r="Q79" s="555">
        <f t="shared" si="7"/>
        <v>219.25</v>
      </c>
      <c r="R79" s="555">
        <f t="shared" si="7"/>
        <v>232.375</v>
      </c>
      <c r="S79" s="555">
        <f t="shared" si="7"/>
        <v>246.6875</v>
      </c>
      <c r="T79" s="555">
        <f t="shared" si="22"/>
        <v>251.25</v>
      </c>
      <c r="U79" s="556">
        <f t="shared" si="19"/>
        <v>256.1875</v>
      </c>
      <c r="V79" s="518">
        <v>3900</v>
      </c>
      <c r="W79" s="162">
        <f t="shared" si="8"/>
        <v>4193</v>
      </c>
      <c r="X79" s="162">
        <f t="shared" si="9"/>
        <v>4403</v>
      </c>
      <c r="Y79" s="162">
        <f t="shared" si="10"/>
        <v>4624</v>
      </c>
      <c r="Z79" s="162">
        <f t="shared" si="11"/>
        <v>4740</v>
      </c>
      <c r="AA79" s="527">
        <f t="shared" si="12"/>
        <v>4859</v>
      </c>
      <c r="AB79" s="542">
        <f t="shared" si="13"/>
        <v>794.25</v>
      </c>
      <c r="AC79" s="543">
        <f t="shared" si="13"/>
        <v>877</v>
      </c>
      <c r="AD79" s="543">
        <f t="shared" si="13"/>
        <v>929.5</v>
      </c>
      <c r="AE79" s="543">
        <f t="shared" si="13"/>
        <v>986.75</v>
      </c>
      <c r="AF79" s="543">
        <f t="shared" si="23"/>
        <v>1005</v>
      </c>
      <c r="AG79" s="544">
        <f t="shared" si="20"/>
        <v>1024.75</v>
      </c>
      <c r="AH79" s="587">
        <v>1.56</v>
      </c>
      <c r="AI79" s="152">
        <f t="shared" si="5"/>
        <v>1.677</v>
      </c>
      <c r="AJ79" s="152">
        <f t="shared" si="14"/>
        <v>1.76085</v>
      </c>
      <c r="AK79" s="152">
        <f t="shared" si="15"/>
        <v>1.8488925</v>
      </c>
      <c r="AL79" s="152">
        <f t="shared" si="16"/>
        <v>1.8951148125000001</v>
      </c>
      <c r="AM79" s="153">
        <f t="shared" si="17"/>
        <v>1.9424926828125002</v>
      </c>
    </row>
    <row r="80" spans="1:39" ht="15" customHeight="1" x14ac:dyDescent="0.2">
      <c r="A80" s="1009"/>
      <c r="B80" s="110" t="s">
        <v>169</v>
      </c>
      <c r="C80" s="111" t="s">
        <v>81</v>
      </c>
      <c r="D80" s="87">
        <v>3079.25</v>
      </c>
      <c r="E80" s="84">
        <v>3286.75</v>
      </c>
      <c r="F80" s="84">
        <v>3442.75</v>
      </c>
      <c r="G80" s="84">
        <v>3605</v>
      </c>
      <c r="H80" s="84">
        <v>3702.25</v>
      </c>
      <c r="I80" s="510">
        <v>3800.5</v>
      </c>
      <c r="J80" s="523">
        <f t="shared" si="6"/>
        <v>3271.9375</v>
      </c>
      <c r="K80" s="524">
        <f t="shared" si="6"/>
        <v>3499.8125</v>
      </c>
      <c r="L80" s="524">
        <f t="shared" si="6"/>
        <v>3668.5625</v>
      </c>
      <c r="M80" s="524">
        <f t="shared" si="6"/>
        <v>3844.75</v>
      </c>
      <c r="N80" s="524">
        <f t="shared" si="21"/>
        <v>3946.4375</v>
      </c>
      <c r="O80" s="539">
        <f t="shared" si="18"/>
        <v>4049.375</v>
      </c>
      <c r="P80" s="557">
        <f t="shared" si="7"/>
        <v>192.6875</v>
      </c>
      <c r="Q80" s="558">
        <f t="shared" si="7"/>
        <v>213.0625</v>
      </c>
      <c r="R80" s="558">
        <f t="shared" si="7"/>
        <v>225.8125</v>
      </c>
      <c r="S80" s="558">
        <f t="shared" si="7"/>
        <v>239.75</v>
      </c>
      <c r="T80" s="558">
        <f t="shared" si="22"/>
        <v>244.1875</v>
      </c>
      <c r="U80" s="559">
        <f t="shared" si="19"/>
        <v>248.875</v>
      </c>
      <c r="V80" s="519">
        <v>3850</v>
      </c>
      <c r="W80" s="145">
        <f t="shared" si="8"/>
        <v>4139</v>
      </c>
      <c r="X80" s="145">
        <f t="shared" si="9"/>
        <v>4346</v>
      </c>
      <c r="Y80" s="145">
        <f t="shared" si="10"/>
        <v>4564</v>
      </c>
      <c r="Z80" s="145">
        <f t="shared" si="11"/>
        <v>4679</v>
      </c>
      <c r="AA80" s="528">
        <f t="shared" si="12"/>
        <v>4796</v>
      </c>
      <c r="AB80" s="545">
        <f t="shared" si="13"/>
        <v>770.75</v>
      </c>
      <c r="AC80" s="546">
        <f t="shared" si="13"/>
        <v>852.25</v>
      </c>
      <c r="AD80" s="546">
        <f t="shared" si="13"/>
        <v>903.25</v>
      </c>
      <c r="AE80" s="546">
        <f t="shared" si="13"/>
        <v>959</v>
      </c>
      <c r="AF80" s="546">
        <f t="shared" si="23"/>
        <v>976.75</v>
      </c>
      <c r="AG80" s="547">
        <f t="shared" si="20"/>
        <v>995.5</v>
      </c>
      <c r="AH80" s="588">
        <v>1.54</v>
      </c>
      <c r="AI80" s="147">
        <f t="shared" si="5"/>
        <v>1.6555</v>
      </c>
      <c r="AJ80" s="147">
        <f t="shared" si="14"/>
        <v>1.738275</v>
      </c>
      <c r="AK80" s="147">
        <f t="shared" si="15"/>
        <v>1.8251887500000001</v>
      </c>
      <c r="AL80" s="147">
        <f t="shared" si="16"/>
        <v>1.8708184687500002</v>
      </c>
      <c r="AM80" s="148">
        <f t="shared" si="17"/>
        <v>1.9175889304687503</v>
      </c>
    </row>
    <row r="81" spans="1:39" ht="15" customHeight="1" x14ac:dyDescent="0.2">
      <c r="A81" s="1009"/>
      <c r="B81" s="110" t="s">
        <v>170</v>
      </c>
      <c r="C81" s="111" t="s">
        <v>81</v>
      </c>
      <c r="D81" s="87">
        <v>3025.5</v>
      </c>
      <c r="E81" s="84">
        <v>3229.5</v>
      </c>
      <c r="F81" s="84">
        <v>3382.25</v>
      </c>
      <c r="G81" s="84">
        <v>3541.5</v>
      </c>
      <c r="H81" s="84">
        <v>3637.25</v>
      </c>
      <c r="I81" s="510">
        <v>3734</v>
      </c>
      <c r="J81" s="523">
        <f t="shared" si="6"/>
        <v>3206.625</v>
      </c>
      <c r="K81" s="524">
        <f t="shared" si="6"/>
        <v>3430.125</v>
      </c>
      <c r="L81" s="524">
        <f t="shared" si="6"/>
        <v>3595.1875</v>
      </c>
      <c r="M81" s="524">
        <f t="shared" si="6"/>
        <v>3767.625</v>
      </c>
      <c r="N81" s="524">
        <f t="shared" si="21"/>
        <v>3867.4375</v>
      </c>
      <c r="O81" s="539">
        <f t="shared" si="18"/>
        <v>3968.5</v>
      </c>
      <c r="P81" s="557">
        <f t="shared" si="7"/>
        <v>181.125</v>
      </c>
      <c r="Q81" s="558">
        <f t="shared" si="7"/>
        <v>200.625</v>
      </c>
      <c r="R81" s="558">
        <f t="shared" si="7"/>
        <v>212.9375</v>
      </c>
      <c r="S81" s="558">
        <f t="shared" si="7"/>
        <v>226.125</v>
      </c>
      <c r="T81" s="558">
        <f t="shared" si="22"/>
        <v>230.1875</v>
      </c>
      <c r="U81" s="559">
        <f t="shared" si="19"/>
        <v>234.5</v>
      </c>
      <c r="V81" s="519">
        <v>3750</v>
      </c>
      <c r="W81" s="145">
        <f t="shared" si="8"/>
        <v>4032</v>
      </c>
      <c r="X81" s="145">
        <f t="shared" si="9"/>
        <v>4234</v>
      </c>
      <c r="Y81" s="145">
        <f t="shared" si="10"/>
        <v>4446</v>
      </c>
      <c r="Z81" s="145">
        <f t="shared" si="11"/>
        <v>4558</v>
      </c>
      <c r="AA81" s="528">
        <f t="shared" si="12"/>
        <v>4672</v>
      </c>
      <c r="AB81" s="545">
        <f t="shared" si="13"/>
        <v>724.5</v>
      </c>
      <c r="AC81" s="546">
        <f t="shared" si="13"/>
        <v>802.5</v>
      </c>
      <c r="AD81" s="546">
        <f t="shared" si="13"/>
        <v>851.75</v>
      </c>
      <c r="AE81" s="546">
        <f t="shared" si="13"/>
        <v>904.5</v>
      </c>
      <c r="AF81" s="546">
        <f t="shared" si="23"/>
        <v>920.75</v>
      </c>
      <c r="AG81" s="547">
        <f t="shared" si="20"/>
        <v>938</v>
      </c>
      <c r="AH81" s="588">
        <v>1.5</v>
      </c>
      <c r="AI81" s="147">
        <f t="shared" ref="AI81:AI100" si="24">AH81*$AI$15+AH81</f>
        <v>1.6125</v>
      </c>
      <c r="AJ81" s="147">
        <f t="shared" si="14"/>
        <v>1.693125</v>
      </c>
      <c r="AK81" s="147">
        <f t="shared" si="15"/>
        <v>1.7777812500000001</v>
      </c>
      <c r="AL81" s="147">
        <f t="shared" si="16"/>
        <v>1.82222578125</v>
      </c>
      <c r="AM81" s="148">
        <f t="shared" si="17"/>
        <v>1.8677814257812499</v>
      </c>
    </row>
    <row r="82" spans="1:39" ht="15.75" customHeight="1" thickBot="1" x14ac:dyDescent="0.25">
      <c r="A82" s="1010"/>
      <c r="B82" s="112" t="s">
        <v>171</v>
      </c>
      <c r="C82" s="113" t="s">
        <v>81</v>
      </c>
      <c r="D82" s="89">
        <v>2951.75</v>
      </c>
      <c r="E82" s="90">
        <v>3126.25</v>
      </c>
      <c r="F82" s="90">
        <v>3251.5</v>
      </c>
      <c r="G82" s="90">
        <v>3382.75</v>
      </c>
      <c r="H82" s="90">
        <v>3452</v>
      </c>
      <c r="I82" s="511">
        <v>3522.75</v>
      </c>
      <c r="J82" s="525">
        <f t="shared" ref="J82:M100" si="25">(V82-D82)/4+D82</f>
        <v>3116.3125</v>
      </c>
      <c r="K82" s="526">
        <f t="shared" si="25"/>
        <v>3314.9375</v>
      </c>
      <c r="L82" s="526">
        <f t="shared" si="25"/>
        <v>3457.625</v>
      </c>
      <c r="M82" s="526">
        <f t="shared" si="25"/>
        <v>3607.0625</v>
      </c>
      <c r="N82" s="526">
        <f t="shared" si="21"/>
        <v>3685.75</v>
      </c>
      <c r="O82" s="540">
        <f t="shared" si="18"/>
        <v>3766.3125</v>
      </c>
      <c r="P82" s="560">
        <f t="shared" ref="P82:S100" si="26">J82-D82</f>
        <v>164.5625</v>
      </c>
      <c r="Q82" s="561">
        <f t="shared" si="26"/>
        <v>188.6875</v>
      </c>
      <c r="R82" s="561">
        <f t="shared" si="26"/>
        <v>206.125</v>
      </c>
      <c r="S82" s="561">
        <f t="shared" si="26"/>
        <v>224.3125</v>
      </c>
      <c r="T82" s="561">
        <f t="shared" si="22"/>
        <v>233.75</v>
      </c>
      <c r="U82" s="562">
        <f t="shared" si="19"/>
        <v>243.5625</v>
      </c>
      <c r="V82" s="520">
        <v>3610</v>
      </c>
      <c r="W82" s="164">
        <f t="shared" ref="W82:W100" si="27">ROUNDUP(V82*$W$15+V82,0)</f>
        <v>3881</v>
      </c>
      <c r="X82" s="164">
        <f t="shared" ref="X82:X100" si="28">ROUNDUP(W82*$X$15+W82,0)</f>
        <v>4076</v>
      </c>
      <c r="Y82" s="164">
        <f t="shared" ref="Y82:Y100" si="29">ROUNDUP(X82*$Y$15+X82,0)</f>
        <v>4280</v>
      </c>
      <c r="Z82" s="164">
        <f t="shared" ref="Z82:Z100" si="30">ROUNDUP(Y82*$Z$15+Y82,0)</f>
        <v>4387</v>
      </c>
      <c r="AA82" s="529">
        <f t="shared" ref="AA82:AA100" si="31">ROUNDUP(Z82*$AA$15+Z82,0)</f>
        <v>4497</v>
      </c>
      <c r="AB82" s="548">
        <f t="shared" ref="AB82:AE100" si="32">V82-D82</f>
        <v>658.25</v>
      </c>
      <c r="AC82" s="549">
        <f t="shared" si="32"/>
        <v>754.75</v>
      </c>
      <c r="AD82" s="549">
        <f t="shared" si="32"/>
        <v>824.5</v>
      </c>
      <c r="AE82" s="549">
        <f t="shared" si="32"/>
        <v>897.25</v>
      </c>
      <c r="AF82" s="549">
        <f t="shared" si="23"/>
        <v>935</v>
      </c>
      <c r="AG82" s="550">
        <f t="shared" si="20"/>
        <v>974.25</v>
      </c>
      <c r="AH82" s="589">
        <v>1.44</v>
      </c>
      <c r="AI82" s="149">
        <f t="shared" si="24"/>
        <v>1.548</v>
      </c>
      <c r="AJ82" s="149">
        <f t="shared" ref="AJ82:AJ100" si="33">AI82*$AJ$15+AI82</f>
        <v>1.6254</v>
      </c>
      <c r="AK82" s="149">
        <f t="shared" ref="AK82:AK100" si="34">AJ82*$AK$15+AJ82</f>
        <v>1.7066699999999999</v>
      </c>
      <c r="AL82" s="149">
        <f t="shared" ref="AL82:AL100" si="35">AK82*$AL$15+AK82</f>
        <v>1.7493367499999999</v>
      </c>
      <c r="AM82" s="150">
        <f t="shared" ref="AM82:AM100" si="36">AL82*$AM$15+AL82</f>
        <v>1.7930701687499999</v>
      </c>
    </row>
    <row r="83" spans="1:39" ht="25.5" x14ac:dyDescent="0.2">
      <c r="A83" s="1008">
        <v>18</v>
      </c>
      <c r="B83" s="108" t="s">
        <v>198</v>
      </c>
      <c r="C83" s="109" t="s">
        <v>81</v>
      </c>
      <c r="D83" s="160">
        <v>3079.25</v>
      </c>
      <c r="E83" s="161">
        <v>3286.75</v>
      </c>
      <c r="F83" s="161">
        <v>3442.75</v>
      </c>
      <c r="G83" s="161">
        <v>3605</v>
      </c>
      <c r="H83" s="161">
        <v>3702.25</v>
      </c>
      <c r="I83" s="509">
        <v>3800.5</v>
      </c>
      <c r="J83" s="521">
        <f t="shared" si="25"/>
        <v>3271.9375</v>
      </c>
      <c r="K83" s="522">
        <f t="shared" si="25"/>
        <v>3499.8125</v>
      </c>
      <c r="L83" s="522">
        <f t="shared" si="25"/>
        <v>3668.5625</v>
      </c>
      <c r="M83" s="522">
        <f t="shared" si="25"/>
        <v>3844.75</v>
      </c>
      <c r="N83" s="522">
        <f t="shared" si="21"/>
        <v>3946.4375</v>
      </c>
      <c r="O83" s="538">
        <f t="shared" si="18"/>
        <v>4049.375</v>
      </c>
      <c r="P83" s="554">
        <f t="shared" si="26"/>
        <v>192.6875</v>
      </c>
      <c r="Q83" s="555">
        <f t="shared" si="26"/>
        <v>213.0625</v>
      </c>
      <c r="R83" s="555">
        <f t="shared" si="26"/>
        <v>225.8125</v>
      </c>
      <c r="S83" s="555">
        <f t="shared" si="26"/>
        <v>239.75</v>
      </c>
      <c r="T83" s="555">
        <f t="shared" si="22"/>
        <v>244.1875</v>
      </c>
      <c r="U83" s="556">
        <f t="shared" si="19"/>
        <v>248.875</v>
      </c>
      <c r="V83" s="518">
        <v>3850</v>
      </c>
      <c r="W83" s="162">
        <f t="shared" si="27"/>
        <v>4139</v>
      </c>
      <c r="X83" s="162">
        <f t="shared" si="28"/>
        <v>4346</v>
      </c>
      <c r="Y83" s="162">
        <f t="shared" si="29"/>
        <v>4564</v>
      </c>
      <c r="Z83" s="162">
        <f t="shared" si="30"/>
        <v>4679</v>
      </c>
      <c r="AA83" s="527">
        <f t="shared" si="31"/>
        <v>4796</v>
      </c>
      <c r="AB83" s="542">
        <f t="shared" si="32"/>
        <v>770.75</v>
      </c>
      <c r="AC83" s="543">
        <f t="shared" si="32"/>
        <v>852.25</v>
      </c>
      <c r="AD83" s="543">
        <f t="shared" si="32"/>
        <v>903.25</v>
      </c>
      <c r="AE83" s="543">
        <f t="shared" si="32"/>
        <v>959</v>
      </c>
      <c r="AF83" s="543">
        <f t="shared" si="23"/>
        <v>976.75</v>
      </c>
      <c r="AG83" s="544">
        <f t="shared" si="20"/>
        <v>995.5</v>
      </c>
      <c r="AH83" s="587">
        <v>1.54</v>
      </c>
      <c r="AI83" s="152">
        <f t="shared" si="24"/>
        <v>1.6555</v>
      </c>
      <c r="AJ83" s="152">
        <f t="shared" si="33"/>
        <v>1.738275</v>
      </c>
      <c r="AK83" s="152">
        <f t="shared" si="34"/>
        <v>1.8251887500000001</v>
      </c>
      <c r="AL83" s="152">
        <f t="shared" si="35"/>
        <v>1.8708184687500002</v>
      </c>
      <c r="AM83" s="153">
        <f t="shared" si="36"/>
        <v>1.9175889304687503</v>
      </c>
    </row>
    <row r="84" spans="1:39" ht="15" customHeight="1" x14ac:dyDescent="0.2">
      <c r="A84" s="1009"/>
      <c r="B84" s="110" t="s">
        <v>172</v>
      </c>
      <c r="C84" s="111" t="s">
        <v>81</v>
      </c>
      <c r="D84" s="87">
        <v>3025.5</v>
      </c>
      <c r="E84" s="84">
        <v>3229.5</v>
      </c>
      <c r="F84" s="84">
        <v>3382.25</v>
      </c>
      <c r="G84" s="84">
        <v>3541.5</v>
      </c>
      <c r="H84" s="84">
        <v>3637.25</v>
      </c>
      <c r="I84" s="510">
        <v>3734</v>
      </c>
      <c r="J84" s="523">
        <f t="shared" si="25"/>
        <v>3206.625</v>
      </c>
      <c r="K84" s="524">
        <f t="shared" si="25"/>
        <v>3430.125</v>
      </c>
      <c r="L84" s="524">
        <f t="shared" si="25"/>
        <v>3595.1875</v>
      </c>
      <c r="M84" s="524">
        <f t="shared" si="25"/>
        <v>3767.625</v>
      </c>
      <c r="N84" s="524">
        <f t="shared" si="21"/>
        <v>3867.4375</v>
      </c>
      <c r="O84" s="539">
        <f t="shared" si="18"/>
        <v>3968.5</v>
      </c>
      <c r="P84" s="557">
        <f t="shared" si="26"/>
        <v>181.125</v>
      </c>
      <c r="Q84" s="558">
        <f t="shared" si="26"/>
        <v>200.625</v>
      </c>
      <c r="R84" s="558">
        <f t="shared" si="26"/>
        <v>212.9375</v>
      </c>
      <c r="S84" s="558">
        <f t="shared" si="26"/>
        <v>226.125</v>
      </c>
      <c r="T84" s="558">
        <f t="shared" si="22"/>
        <v>230.1875</v>
      </c>
      <c r="U84" s="559">
        <f t="shared" si="19"/>
        <v>234.5</v>
      </c>
      <c r="V84" s="519">
        <v>3750</v>
      </c>
      <c r="W84" s="145">
        <f t="shared" si="27"/>
        <v>4032</v>
      </c>
      <c r="X84" s="145">
        <f t="shared" si="28"/>
        <v>4234</v>
      </c>
      <c r="Y84" s="145">
        <f t="shared" si="29"/>
        <v>4446</v>
      </c>
      <c r="Z84" s="145">
        <f t="shared" si="30"/>
        <v>4558</v>
      </c>
      <c r="AA84" s="528">
        <f t="shared" si="31"/>
        <v>4672</v>
      </c>
      <c r="AB84" s="545">
        <f t="shared" si="32"/>
        <v>724.5</v>
      </c>
      <c r="AC84" s="546">
        <f t="shared" si="32"/>
        <v>802.5</v>
      </c>
      <c r="AD84" s="546">
        <f t="shared" si="32"/>
        <v>851.75</v>
      </c>
      <c r="AE84" s="546">
        <f t="shared" si="32"/>
        <v>904.5</v>
      </c>
      <c r="AF84" s="546">
        <f t="shared" si="23"/>
        <v>920.75</v>
      </c>
      <c r="AG84" s="547">
        <f t="shared" si="20"/>
        <v>938</v>
      </c>
      <c r="AH84" s="588">
        <v>1.5</v>
      </c>
      <c r="AI84" s="147">
        <f t="shared" si="24"/>
        <v>1.6125</v>
      </c>
      <c r="AJ84" s="147">
        <f t="shared" si="33"/>
        <v>1.693125</v>
      </c>
      <c r="AK84" s="147">
        <f t="shared" si="34"/>
        <v>1.7777812500000001</v>
      </c>
      <c r="AL84" s="147">
        <f t="shared" si="35"/>
        <v>1.82222578125</v>
      </c>
      <c r="AM84" s="148">
        <f t="shared" si="36"/>
        <v>1.8677814257812499</v>
      </c>
    </row>
    <row r="85" spans="1:39" ht="15.75" customHeight="1" thickBot="1" x14ac:dyDescent="0.25">
      <c r="A85" s="1010"/>
      <c r="B85" s="112" t="s">
        <v>173</v>
      </c>
      <c r="C85" s="113" t="s">
        <v>81</v>
      </c>
      <c r="D85" s="89">
        <v>2951.75</v>
      </c>
      <c r="E85" s="90">
        <v>3126.25</v>
      </c>
      <c r="F85" s="90">
        <v>3251.5</v>
      </c>
      <c r="G85" s="90">
        <v>3382.75</v>
      </c>
      <c r="H85" s="90">
        <v>3452</v>
      </c>
      <c r="I85" s="511">
        <v>3522.75</v>
      </c>
      <c r="J85" s="525">
        <f t="shared" si="25"/>
        <v>3116.3125</v>
      </c>
      <c r="K85" s="526">
        <f t="shared" si="25"/>
        <v>3314.9375</v>
      </c>
      <c r="L85" s="526">
        <f t="shared" si="25"/>
        <v>3457.625</v>
      </c>
      <c r="M85" s="526">
        <f t="shared" si="25"/>
        <v>3607.0625</v>
      </c>
      <c r="N85" s="526">
        <f t="shared" si="21"/>
        <v>3685.75</v>
      </c>
      <c r="O85" s="540">
        <f t="shared" si="18"/>
        <v>3766.3125</v>
      </c>
      <c r="P85" s="560">
        <f t="shared" si="26"/>
        <v>164.5625</v>
      </c>
      <c r="Q85" s="561">
        <f t="shared" si="26"/>
        <v>188.6875</v>
      </c>
      <c r="R85" s="561">
        <f t="shared" si="26"/>
        <v>206.125</v>
      </c>
      <c r="S85" s="561">
        <f t="shared" si="26"/>
        <v>224.3125</v>
      </c>
      <c r="T85" s="561">
        <f t="shared" si="22"/>
        <v>233.75</v>
      </c>
      <c r="U85" s="562">
        <f t="shared" si="19"/>
        <v>243.5625</v>
      </c>
      <c r="V85" s="520">
        <v>3610</v>
      </c>
      <c r="W85" s="164">
        <f t="shared" si="27"/>
        <v>3881</v>
      </c>
      <c r="X85" s="164">
        <f t="shared" si="28"/>
        <v>4076</v>
      </c>
      <c r="Y85" s="164">
        <f t="shared" si="29"/>
        <v>4280</v>
      </c>
      <c r="Z85" s="164">
        <f t="shared" si="30"/>
        <v>4387</v>
      </c>
      <c r="AA85" s="529">
        <f t="shared" si="31"/>
        <v>4497</v>
      </c>
      <c r="AB85" s="548">
        <f t="shared" si="32"/>
        <v>658.25</v>
      </c>
      <c r="AC85" s="549">
        <f t="shared" si="32"/>
        <v>754.75</v>
      </c>
      <c r="AD85" s="549">
        <f t="shared" si="32"/>
        <v>824.5</v>
      </c>
      <c r="AE85" s="549">
        <f t="shared" si="32"/>
        <v>897.25</v>
      </c>
      <c r="AF85" s="549">
        <f t="shared" si="23"/>
        <v>935</v>
      </c>
      <c r="AG85" s="550">
        <f t="shared" si="20"/>
        <v>974.25</v>
      </c>
      <c r="AH85" s="589">
        <v>1.44</v>
      </c>
      <c r="AI85" s="149">
        <f t="shared" si="24"/>
        <v>1.548</v>
      </c>
      <c r="AJ85" s="149">
        <f t="shared" si="33"/>
        <v>1.6254</v>
      </c>
      <c r="AK85" s="149">
        <f t="shared" si="34"/>
        <v>1.7066699999999999</v>
      </c>
      <c r="AL85" s="149">
        <f t="shared" si="35"/>
        <v>1.7493367499999999</v>
      </c>
      <c r="AM85" s="150">
        <f t="shared" si="36"/>
        <v>1.7930701687499999</v>
      </c>
    </row>
    <row r="86" spans="1:39" ht="25.5" x14ac:dyDescent="0.2">
      <c r="A86" s="1008">
        <v>19</v>
      </c>
      <c r="B86" s="120" t="s">
        <v>174</v>
      </c>
      <c r="C86" s="109" t="s">
        <v>81</v>
      </c>
      <c r="D86" s="160">
        <v>3214.5</v>
      </c>
      <c r="E86" s="161">
        <v>3431.5</v>
      </c>
      <c r="F86" s="161">
        <v>3594.25</v>
      </c>
      <c r="G86" s="161">
        <v>3764</v>
      </c>
      <c r="H86" s="161">
        <v>3865.5</v>
      </c>
      <c r="I86" s="509">
        <v>3970</v>
      </c>
      <c r="J86" s="521">
        <f t="shared" si="25"/>
        <v>3385.875</v>
      </c>
      <c r="K86" s="522">
        <f t="shared" si="25"/>
        <v>3621.875</v>
      </c>
      <c r="L86" s="522">
        <f t="shared" si="25"/>
        <v>3796.4375</v>
      </c>
      <c r="M86" s="522">
        <f t="shared" si="25"/>
        <v>3979</v>
      </c>
      <c r="N86" s="522">
        <f t="shared" si="21"/>
        <v>4084.125</v>
      </c>
      <c r="O86" s="538">
        <f t="shared" si="18"/>
        <v>4192.25</v>
      </c>
      <c r="P86" s="554">
        <f t="shared" si="26"/>
        <v>171.375</v>
      </c>
      <c r="Q86" s="555">
        <f t="shared" si="26"/>
        <v>190.375</v>
      </c>
      <c r="R86" s="555">
        <f t="shared" si="26"/>
        <v>202.1875</v>
      </c>
      <c r="S86" s="555">
        <f t="shared" si="26"/>
        <v>215</v>
      </c>
      <c r="T86" s="555">
        <f t="shared" si="22"/>
        <v>218.625</v>
      </c>
      <c r="U86" s="556">
        <f t="shared" si="19"/>
        <v>222.25</v>
      </c>
      <c r="V86" s="518">
        <v>3900</v>
      </c>
      <c r="W86" s="162">
        <f t="shared" si="27"/>
        <v>4193</v>
      </c>
      <c r="X86" s="162">
        <f t="shared" si="28"/>
        <v>4403</v>
      </c>
      <c r="Y86" s="162">
        <f t="shared" si="29"/>
        <v>4624</v>
      </c>
      <c r="Z86" s="162">
        <f t="shared" si="30"/>
        <v>4740</v>
      </c>
      <c r="AA86" s="527">
        <f t="shared" si="31"/>
        <v>4859</v>
      </c>
      <c r="AB86" s="542">
        <f t="shared" si="32"/>
        <v>685.5</v>
      </c>
      <c r="AC86" s="543">
        <f t="shared" si="32"/>
        <v>761.5</v>
      </c>
      <c r="AD86" s="543">
        <f t="shared" si="32"/>
        <v>808.75</v>
      </c>
      <c r="AE86" s="543">
        <f t="shared" si="32"/>
        <v>860</v>
      </c>
      <c r="AF86" s="543">
        <f t="shared" si="23"/>
        <v>874.5</v>
      </c>
      <c r="AG86" s="544">
        <f t="shared" si="20"/>
        <v>889</v>
      </c>
      <c r="AH86" s="587">
        <v>1.56</v>
      </c>
      <c r="AI86" s="152">
        <f t="shared" si="24"/>
        <v>1.677</v>
      </c>
      <c r="AJ86" s="152">
        <f t="shared" si="33"/>
        <v>1.76085</v>
      </c>
      <c r="AK86" s="152">
        <f t="shared" si="34"/>
        <v>1.8488925</v>
      </c>
      <c r="AL86" s="152">
        <f t="shared" si="35"/>
        <v>1.8951148125000001</v>
      </c>
      <c r="AM86" s="153">
        <f t="shared" si="36"/>
        <v>1.9424926828125002</v>
      </c>
    </row>
    <row r="87" spans="1:39" ht="15" customHeight="1" x14ac:dyDescent="0.2">
      <c r="A87" s="1009"/>
      <c r="B87" s="114" t="s">
        <v>175</v>
      </c>
      <c r="C87" s="111" t="s">
        <v>81</v>
      </c>
      <c r="D87" s="87">
        <v>3126.5</v>
      </c>
      <c r="E87" s="84">
        <v>3337</v>
      </c>
      <c r="F87" s="84">
        <v>3495.25</v>
      </c>
      <c r="G87" s="84">
        <v>3660.5</v>
      </c>
      <c r="H87" s="84">
        <v>3759.25</v>
      </c>
      <c r="I87" s="510">
        <v>3860.5</v>
      </c>
      <c r="J87" s="523">
        <f t="shared" si="25"/>
        <v>3307.375</v>
      </c>
      <c r="K87" s="524">
        <f t="shared" si="25"/>
        <v>3537.5</v>
      </c>
      <c r="L87" s="524">
        <f t="shared" si="25"/>
        <v>3707.9375</v>
      </c>
      <c r="M87" s="524">
        <f t="shared" si="25"/>
        <v>3886.375</v>
      </c>
      <c r="N87" s="524">
        <f t="shared" si="21"/>
        <v>3989.1875</v>
      </c>
      <c r="O87" s="539">
        <f t="shared" si="18"/>
        <v>4094.375</v>
      </c>
      <c r="P87" s="557">
        <f t="shared" si="26"/>
        <v>180.875</v>
      </c>
      <c r="Q87" s="558">
        <f t="shared" si="26"/>
        <v>200.5</v>
      </c>
      <c r="R87" s="558">
        <f t="shared" si="26"/>
        <v>212.6875</v>
      </c>
      <c r="S87" s="558">
        <f t="shared" si="26"/>
        <v>225.875</v>
      </c>
      <c r="T87" s="558">
        <f t="shared" si="22"/>
        <v>229.9375</v>
      </c>
      <c r="U87" s="559">
        <f t="shared" si="19"/>
        <v>233.875</v>
      </c>
      <c r="V87" s="519">
        <v>3850</v>
      </c>
      <c r="W87" s="145">
        <f t="shared" si="27"/>
        <v>4139</v>
      </c>
      <c r="X87" s="145">
        <f t="shared" si="28"/>
        <v>4346</v>
      </c>
      <c r="Y87" s="145">
        <f t="shared" si="29"/>
        <v>4564</v>
      </c>
      <c r="Z87" s="145">
        <f t="shared" si="30"/>
        <v>4679</v>
      </c>
      <c r="AA87" s="528">
        <f t="shared" si="31"/>
        <v>4796</v>
      </c>
      <c r="AB87" s="545">
        <f t="shared" si="32"/>
        <v>723.5</v>
      </c>
      <c r="AC87" s="546">
        <f t="shared" si="32"/>
        <v>802</v>
      </c>
      <c r="AD87" s="546">
        <f t="shared" si="32"/>
        <v>850.75</v>
      </c>
      <c r="AE87" s="546">
        <f t="shared" si="32"/>
        <v>903.5</v>
      </c>
      <c r="AF87" s="546">
        <f t="shared" si="23"/>
        <v>919.75</v>
      </c>
      <c r="AG87" s="547">
        <f t="shared" si="20"/>
        <v>935.5</v>
      </c>
      <c r="AH87" s="588">
        <v>1.54</v>
      </c>
      <c r="AI87" s="147">
        <f t="shared" si="24"/>
        <v>1.6555</v>
      </c>
      <c r="AJ87" s="147">
        <f t="shared" si="33"/>
        <v>1.738275</v>
      </c>
      <c r="AK87" s="147">
        <f t="shared" si="34"/>
        <v>1.8251887500000001</v>
      </c>
      <c r="AL87" s="147">
        <f t="shared" si="35"/>
        <v>1.8708184687500002</v>
      </c>
      <c r="AM87" s="148">
        <f t="shared" si="36"/>
        <v>1.9175889304687503</v>
      </c>
    </row>
    <row r="88" spans="1:39" ht="15" customHeight="1" x14ac:dyDescent="0.2">
      <c r="A88" s="1009"/>
      <c r="B88" s="114" t="s">
        <v>176</v>
      </c>
      <c r="C88" s="111" t="s">
        <v>81</v>
      </c>
      <c r="D88" s="87">
        <v>3025.5</v>
      </c>
      <c r="E88" s="84">
        <v>3229.5</v>
      </c>
      <c r="F88" s="84">
        <v>3382.25</v>
      </c>
      <c r="G88" s="84">
        <v>3541.5</v>
      </c>
      <c r="H88" s="84">
        <v>3637.25</v>
      </c>
      <c r="I88" s="510">
        <v>3734</v>
      </c>
      <c r="J88" s="523">
        <f t="shared" si="25"/>
        <v>3206.625</v>
      </c>
      <c r="K88" s="524">
        <f t="shared" si="25"/>
        <v>3430.125</v>
      </c>
      <c r="L88" s="524">
        <f t="shared" si="25"/>
        <v>3595.1875</v>
      </c>
      <c r="M88" s="524">
        <f t="shared" si="25"/>
        <v>3767.625</v>
      </c>
      <c r="N88" s="524">
        <f t="shared" si="21"/>
        <v>3867.4375</v>
      </c>
      <c r="O88" s="539">
        <f t="shared" si="18"/>
        <v>3968.5</v>
      </c>
      <c r="P88" s="557">
        <f t="shared" si="26"/>
        <v>181.125</v>
      </c>
      <c r="Q88" s="558">
        <f t="shared" si="26"/>
        <v>200.625</v>
      </c>
      <c r="R88" s="558">
        <f t="shared" si="26"/>
        <v>212.9375</v>
      </c>
      <c r="S88" s="558">
        <f t="shared" si="26"/>
        <v>226.125</v>
      </c>
      <c r="T88" s="558">
        <f t="shared" si="22"/>
        <v>230.1875</v>
      </c>
      <c r="U88" s="559">
        <f t="shared" si="19"/>
        <v>234.5</v>
      </c>
      <c r="V88" s="519">
        <v>3750</v>
      </c>
      <c r="W88" s="145">
        <f t="shared" si="27"/>
        <v>4032</v>
      </c>
      <c r="X88" s="145">
        <f t="shared" si="28"/>
        <v>4234</v>
      </c>
      <c r="Y88" s="145">
        <f t="shared" si="29"/>
        <v>4446</v>
      </c>
      <c r="Z88" s="145">
        <f t="shared" si="30"/>
        <v>4558</v>
      </c>
      <c r="AA88" s="528">
        <f t="shared" si="31"/>
        <v>4672</v>
      </c>
      <c r="AB88" s="545">
        <f t="shared" si="32"/>
        <v>724.5</v>
      </c>
      <c r="AC88" s="546">
        <f t="shared" si="32"/>
        <v>802.5</v>
      </c>
      <c r="AD88" s="546">
        <f t="shared" si="32"/>
        <v>851.75</v>
      </c>
      <c r="AE88" s="546">
        <f t="shared" si="32"/>
        <v>904.5</v>
      </c>
      <c r="AF88" s="546">
        <f t="shared" si="23"/>
        <v>920.75</v>
      </c>
      <c r="AG88" s="547">
        <f t="shared" si="20"/>
        <v>938</v>
      </c>
      <c r="AH88" s="588">
        <v>1.5</v>
      </c>
      <c r="AI88" s="147">
        <f t="shared" si="24"/>
        <v>1.6125</v>
      </c>
      <c r="AJ88" s="147">
        <f t="shared" si="33"/>
        <v>1.693125</v>
      </c>
      <c r="AK88" s="147">
        <f t="shared" si="34"/>
        <v>1.7777812500000001</v>
      </c>
      <c r="AL88" s="147">
        <f t="shared" si="35"/>
        <v>1.82222578125</v>
      </c>
      <c r="AM88" s="148">
        <f t="shared" si="36"/>
        <v>1.8677814257812499</v>
      </c>
    </row>
    <row r="89" spans="1:39" ht="15.75" customHeight="1" thickBot="1" x14ac:dyDescent="0.25">
      <c r="A89" s="1010"/>
      <c r="B89" s="121" t="s">
        <v>177</v>
      </c>
      <c r="C89" s="113" t="s">
        <v>81</v>
      </c>
      <c r="D89" s="89">
        <v>2951.75</v>
      </c>
      <c r="E89" s="90">
        <v>3126.25</v>
      </c>
      <c r="F89" s="90">
        <v>3251.5</v>
      </c>
      <c r="G89" s="90">
        <v>3382.75</v>
      </c>
      <c r="H89" s="90">
        <v>3452</v>
      </c>
      <c r="I89" s="511">
        <v>3522.75</v>
      </c>
      <c r="J89" s="525">
        <f t="shared" si="25"/>
        <v>3116.3125</v>
      </c>
      <c r="K89" s="526">
        <f t="shared" si="25"/>
        <v>3314.9375</v>
      </c>
      <c r="L89" s="526">
        <f t="shared" si="25"/>
        <v>3457.625</v>
      </c>
      <c r="M89" s="526">
        <f t="shared" si="25"/>
        <v>3607.0625</v>
      </c>
      <c r="N89" s="526">
        <f t="shared" si="21"/>
        <v>3685.75</v>
      </c>
      <c r="O89" s="540">
        <f t="shared" si="18"/>
        <v>3766.3125</v>
      </c>
      <c r="P89" s="560">
        <f t="shared" si="26"/>
        <v>164.5625</v>
      </c>
      <c r="Q89" s="561">
        <f t="shared" si="26"/>
        <v>188.6875</v>
      </c>
      <c r="R89" s="561">
        <f t="shared" si="26"/>
        <v>206.125</v>
      </c>
      <c r="S89" s="561">
        <f t="shared" si="26"/>
        <v>224.3125</v>
      </c>
      <c r="T89" s="561">
        <f t="shared" si="22"/>
        <v>233.75</v>
      </c>
      <c r="U89" s="562">
        <f t="shared" si="19"/>
        <v>243.5625</v>
      </c>
      <c r="V89" s="520">
        <v>3610</v>
      </c>
      <c r="W89" s="164">
        <f t="shared" si="27"/>
        <v>3881</v>
      </c>
      <c r="X89" s="164">
        <f t="shared" si="28"/>
        <v>4076</v>
      </c>
      <c r="Y89" s="164">
        <f t="shared" si="29"/>
        <v>4280</v>
      </c>
      <c r="Z89" s="164">
        <f t="shared" si="30"/>
        <v>4387</v>
      </c>
      <c r="AA89" s="529">
        <f t="shared" si="31"/>
        <v>4497</v>
      </c>
      <c r="AB89" s="548">
        <f t="shared" si="32"/>
        <v>658.25</v>
      </c>
      <c r="AC89" s="549">
        <f t="shared" si="32"/>
        <v>754.75</v>
      </c>
      <c r="AD89" s="549">
        <f t="shared" si="32"/>
        <v>824.5</v>
      </c>
      <c r="AE89" s="549">
        <f t="shared" si="32"/>
        <v>897.25</v>
      </c>
      <c r="AF89" s="549">
        <f t="shared" si="23"/>
        <v>935</v>
      </c>
      <c r="AG89" s="550">
        <f t="shared" si="20"/>
        <v>974.25</v>
      </c>
      <c r="AH89" s="589">
        <v>1.44</v>
      </c>
      <c r="AI89" s="149">
        <f t="shared" si="24"/>
        <v>1.548</v>
      </c>
      <c r="AJ89" s="149">
        <f t="shared" si="33"/>
        <v>1.6254</v>
      </c>
      <c r="AK89" s="149">
        <f t="shared" si="34"/>
        <v>1.7066699999999999</v>
      </c>
      <c r="AL89" s="149">
        <f t="shared" si="35"/>
        <v>1.7493367499999999</v>
      </c>
      <c r="AM89" s="150">
        <f t="shared" si="36"/>
        <v>1.7930701687499999</v>
      </c>
    </row>
    <row r="90" spans="1:39" x14ac:dyDescent="0.2">
      <c r="A90" s="1008">
        <v>20</v>
      </c>
      <c r="B90" s="120" t="s">
        <v>178</v>
      </c>
      <c r="C90" s="109" t="s">
        <v>123</v>
      </c>
      <c r="D90" s="160">
        <v>3116.25</v>
      </c>
      <c r="E90" s="161">
        <v>3326.5</v>
      </c>
      <c r="F90" s="161">
        <v>3484</v>
      </c>
      <c r="G90" s="161">
        <v>3649.25</v>
      </c>
      <c r="H90" s="161">
        <v>3747</v>
      </c>
      <c r="I90" s="509">
        <v>3847</v>
      </c>
      <c r="J90" s="521">
        <f t="shared" si="25"/>
        <v>3312.1875</v>
      </c>
      <c r="K90" s="522">
        <f t="shared" si="25"/>
        <v>3543.125</v>
      </c>
      <c r="L90" s="522">
        <f t="shared" si="25"/>
        <v>3713.75</v>
      </c>
      <c r="M90" s="522">
        <f t="shared" si="25"/>
        <v>3892.9375</v>
      </c>
      <c r="N90" s="522">
        <f t="shared" si="21"/>
        <v>3995.25</v>
      </c>
      <c r="O90" s="538">
        <f t="shared" si="18"/>
        <v>4100</v>
      </c>
      <c r="P90" s="554">
        <f t="shared" si="26"/>
        <v>195.9375</v>
      </c>
      <c r="Q90" s="555">
        <f t="shared" si="26"/>
        <v>216.625</v>
      </c>
      <c r="R90" s="555">
        <f t="shared" si="26"/>
        <v>229.75</v>
      </c>
      <c r="S90" s="555">
        <f t="shared" si="26"/>
        <v>243.6875</v>
      </c>
      <c r="T90" s="555">
        <f t="shared" si="22"/>
        <v>248.25</v>
      </c>
      <c r="U90" s="556">
        <f t="shared" si="19"/>
        <v>253</v>
      </c>
      <c r="V90" s="518">
        <v>3900</v>
      </c>
      <c r="W90" s="162">
        <f t="shared" si="27"/>
        <v>4193</v>
      </c>
      <c r="X90" s="162">
        <f t="shared" si="28"/>
        <v>4403</v>
      </c>
      <c r="Y90" s="162">
        <f t="shared" si="29"/>
        <v>4624</v>
      </c>
      <c r="Z90" s="162">
        <f t="shared" si="30"/>
        <v>4740</v>
      </c>
      <c r="AA90" s="527">
        <f t="shared" si="31"/>
        <v>4859</v>
      </c>
      <c r="AB90" s="542">
        <f t="shared" si="32"/>
        <v>783.75</v>
      </c>
      <c r="AC90" s="543">
        <f t="shared" si="32"/>
        <v>866.5</v>
      </c>
      <c r="AD90" s="543">
        <f t="shared" si="32"/>
        <v>919</v>
      </c>
      <c r="AE90" s="543">
        <f t="shared" si="32"/>
        <v>974.75</v>
      </c>
      <c r="AF90" s="543">
        <f t="shared" si="23"/>
        <v>993</v>
      </c>
      <c r="AG90" s="544">
        <f t="shared" si="20"/>
        <v>1012</v>
      </c>
      <c r="AH90" s="587">
        <v>1.56</v>
      </c>
      <c r="AI90" s="152">
        <f t="shared" si="24"/>
        <v>1.677</v>
      </c>
      <c r="AJ90" s="152">
        <f t="shared" si="33"/>
        <v>1.76085</v>
      </c>
      <c r="AK90" s="152">
        <f t="shared" si="34"/>
        <v>1.8488925</v>
      </c>
      <c r="AL90" s="152">
        <f t="shared" si="35"/>
        <v>1.8951148125000001</v>
      </c>
      <c r="AM90" s="153">
        <f t="shared" si="36"/>
        <v>1.9424926828125002</v>
      </c>
    </row>
    <row r="91" spans="1:39" ht="15" customHeight="1" x14ac:dyDescent="0.2">
      <c r="A91" s="1009"/>
      <c r="B91" s="114" t="s">
        <v>179</v>
      </c>
      <c r="C91" s="111" t="s">
        <v>123</v>
      </c>
      <c r="D91" s="87">
        <v>3075.5</v>
      </c>
      <c r="E91" s="84">
        <v>3283</v>
      </c>
      <c r="F91" s="84">
        <v>3438.25</v>
      </c>
      <c r="G91" s="84">
        <v>3600.5</v>
      </c>
      <c r="H91" s="84">
        <v>3697.75</v>
      </c>
      <c r="I91" s="510">
        <v>3796</v>
      </c>
      <c r="J91" s="523">
        <f t="shared" si="25"/>
        <v>3269.125</v>
      </c>
      <c r="K91" s="524">
        <f t="shared" si="25"/>
        <v>3497</v>
      </c>
      <c r="L91" s="524">
        <f t="shared" si="25"/>
        <v>3665.1875</v>
      </c>
      <c r="M91" s="524">
        <f t="shared" si="25"/>
        <v>3841.375</v>
      </c>
      <c r="N91" s="524">
        <f t="shared" si="21"/>
        <v>3943.0625</v>
      </c>
      <c r="O91" s="539">
        <f t="shared" si="18"/>
        <v>4046</v>
      </c>
      <c r="P91" s="557">
        <f t="shared" si="26"/>
        <v>193.625</v>
      </c>
      <c r="Q91" s="558">
        <f t="shared" si="26"/>
        <v>214</v>
      </c>
      <c r="R91" s="558">
        <f t="shared" si="26"/>
        <v>226.9375</v>
      </c>
      <c r="S91" s="558">
        <f t="shared" si="26"/>
        <v>240.875</v>
      </c>
      <c r="T91" s="558">
        <f t="shared" si="22"/>
        <v>245.3125</v>
      </c>
      <c r="U91" s="559">
        <f t="shared" si="19"/>
        <v>250</v>
      </c>
      <c r="V91" s="519">
        <v>3850</v>
      </c>
      <c r="W91" s="145">
        <f t="shared" si="27"/>
        <v>4139</v>
      </c>
      <c r="X91" s="145">
        <f t="shared" si="28"/>
        <v>4346</v>
      </c>
      <c r="Y91" s="145">
        <f t="shared" si="29"/>
        <v>4564</v>
      </c>
      <c r="Z91" s="145">
        <f t="shared" si="30"/>
        <v>4679</v>
      </c>
      <c r="AA91" s="528">
        <f t="shared" si="31"/>
        <v>4796</v>
      </c>
      <c r="AB91" s="545">
        <f t="shared" si="32"/>
        <v>774.5</v>
      </c>
      <c r="AC91" s="546">
        <f t="shared" si="32"/>
        <v>856</v>
      </c>
      <c r="AD91" s="546">
        <f t="shared" si="32"/>
        <v>907.75</v>
      </c>
      <c r="AE91" s="546">
        <f t="shared" si="32"/>
        <v>963.5</v>
      </c>
      <c r="AF91" s="546">
        <f t="shared" si="23"/>
        <v>981.25</v>
      </c>
      <c r="AG91" s="547">
        <f t="shared" si="20"/>
        <v>1000</v>
      </c>
      <c r="AH91" s="588">
        <v>1.54</v>
      </c>
      <c r="AI91" s="147">
        <f t="shared" si="24"/>
        <v>1.6555</v>
      </c>
      <c r="AJ91" s="147">
        <f t="shared" si="33"/>
        <v>1.738275</v>
      </c>
      <c r="AK91" s="147">
        <f t="shared" si="34"/>
        <v>1.8251887500000001</v>
      </c>
      <c r="AL91" s="147">
        <f t="shared" si="35"/>
        <v>1.8708184687500002</v>
      </c>
      <c r="AM91" s="148">
        <f t="shared" si="36"/>
        <v>1.9175889304687503</v>
      </c>
    </row>
    <row r="92" spans="1:39" ht="15.75" customHeight="1" thickBot="1" x14ac:dyDescent="0.25">
      <c r="A92" s="1010"/>
      <c r="B92" s="121" t="s">
        <v>180</v>
      </c>
      <c r="C92" s="113" t="s">
        <v>123</v>
      </c>
      <c r="D92" s="89">
        <v>3021.75</v>
      </c>
      <c r="E92" s="90">
        <v>3201.75</v>
      </c>
      <c r="F92" s="90">
        <v>3330.5</v>
      </c>
      <c r="G92" s="90">
        <v>3465.75</v>
      </c>
      <c r="H92" s="90">
        <v>3537.5</v>
      </c>
      <c r="I92" s="511">
        <v>3610.25</v>
      </c>
      <c r="J92" s="525">
        <f t="shared" si="25"/>
        <v>3203.8125</v>
      </c>
      <c r="K92" s="526">
        <f t="shared" si="25"/>
        <v>3409.3125</v>
      </c>
      <c r="L92" s="526">
        <f t="shared" si="25"/>
        <v>3556.375</v>
      </c>
      <c r="M92" s="526">
        <f t="shared" si="25"/>
        <v>3710.8125</v>
      </c>
      <c r="N92" s="526">
        <f t="shared" si="21"/>
        <v>3792.625</v>
      </c>
      <c r="O92" s="540">
        <f t="shared" si="18"/>
        <v>3875.6875</v>
      </c>
      <c r="P92" s="560">
        <f t="shared" si="26"/>
        <v>182.0625</v>
      </c>
      <c r="Q92" s="561">
        <f t="shared" si="26"/>
        <v>207.5625</v>
      </c>
      <c r="R92" s="561">
        <f t="shared" si="26"/>
        <v>225.875</v>
      </c>
      <c r="S92" s="561">
        <f t="shared" si="26"/>
        <v>245.0625</v>
      </c>
      <c r="T92" s="561">
        <f t="shared" si="22"/>
        <v>255.125</v>
      </c>
      <c r="U92" s="562">
        <f t="shared" si="19"/>
        <v>265.4375</v>
      </c>
      <c r="V92" s="520">
        <v>3750</v>
      </c>
      <c r="W92" s="164">
        <f t="shared" si="27"/>
        <v>4032</v>
      </c>
      <c r="X92" s="164">
        <f t="shared" si="28"/>
        <v>4234</v>
      </c>
      <c r="Y92" s="164">
        <f t="shared" si="29"/>
        <v>4446</v>
      </c>
      <c r="Z92" s="164">
        <f t="shared" si="30"/>
        <v>4558</v>
      </c>
      <c r="AA92" s="529">
        <f t="shared" si="31"/>
        <v>4672</v>
      </c>
      <c r="AB92" s="548">
        <f t="shared" si="32"/>
        <v>728.25</v>
      </c>
      <c r="AC92" s="549">
        <f t="shared" si="32"/>
        <v>830.25</v>
      </c>
      <c r="AD92" s="549">
        <f t="shared" si="32"/>
        <v>903.5</v>
      </c>
      <c r="AE92" s="549">
        <f t="shared" si="32"/>
        <v>980.25</v>
      </c>
      <c r="AF92" s="549">
        <f t="shared" si="23"/>
        <v>1020.5</v>
      </c>
      <c r="AG92" s="550">
        <f t="shared" si="20"/>
        <v>1061.75</v>
      </c>
      <c r="AH92" s="589">
        <v>1.5</v>
      </c>
      <c r="AI92" s="149">
        <f t="shared" si="24"/>
        <v>1.6125</v>
      </c>
      <c r="AJ92" s="149">
        <f t="shared" si="33"/>
        <v>1.693125</v>
      </c>
      <c r="AK92" s="149">
        <f t="shared" si="34"/>
        <v>1.7777812500000001</v>
      </c>
      <c r="AL92" s="149">
        <f t="shared" si="35"/>
        <v>1.82222578125</v>
      </c>
      <c r="AM92" s="150">
        <f t="shared" si="36"/>
        <v>1.8677814257812499</v>
      </c>
    </row>
    <row r="93" spans="1:39" x14ac:dyDescent="0.2">
      <c r="A93" s="1008">
        <v>21</v>
      </c>
      <c r="B93" s="120" t="s">
        <v>124</v>
      </c>
      <c r="C93" s="109" t="s">
        <v>81</v>
      </c>
      <c r="D93" s="160">
        <v>3079.25</v>
      </c>
      <c r="E93" s="161">
        <v>3286.75</v>
      </c>
      <c r="F93" s="161">
        <v>3442.75</v>
      </c>
      <c r="G93" s="161">
        <v>3605</v>
      </c>
      <c r="H93" s="161">
        <v>3702.25</v>
      </c>
      <c r="I93" s="509">
        <v>3800.5</v>
      </c>
      <c r="J93" s="521">
        <f t="shared" si="25"/>
        <v>3271.9375</v>
      </c>
      <c r="K93" s="522">
        <f t="shared" si="25"/>
        <v>3499.8125</v>
      </c>
      <c r="L93" s="522">
        <f t="shared" si="25"/>
        <v>3668.5625</v>
      </c>
      <c r="M93" s="522">
        <f t="shared" si="25"/>
        <v>3844.75</v>
      </c>
      <c r="N93" s="522">
        <f t="shared" si="21"/>
        <v>3946.4375</v>
      </c>
      <c r="O93" s="538">
        <f t="shared" si="18"/>
        <v>4049.375</v>
      </c>
      <c r="P93" s="554">
        <f t="shared" si="26"/>
        <v>192.6875</v>
      </c>
      <c r="Q93" s="555">
        <f t="shared" si="26"/>
        <v>213.0625</v>
      </c>
      <c r="R93" s="555">
        <f t="shared" si="26"/>
        <v>225.8125</v>
      </c>
      <c r="S93" s="555">
        <f t="shared" si="26"/>
        <v>239.75</v>
      </c>
      <c r="T93" s="555">
        <f t="shared" si="22"/>
        <v>244.1875</v>
      </c>
      <c r="U93" s="556">
        <f t="shared" si="19"/>
        <v>248.875</v>
      </c>
      <c r="V93" s="518">
        <v>3850</v>
      </c>
      <c r="W93" s="162">
        <f t="shared" si="27"/>
        <v>4139</v>
      </c>
      <c r="X93" s="162">
        <f t="shared" si="28"/>
        <v>4346</v>
      </c>
      <c r="Y93" s="162">
        <f t="shared" si="29"/>
        <v>4564</v>
      </c>
      <c r="Z93" s="162">
        <f t="shared" si="30"/>
        <v>4679</v>
      </c>
      <c r="AA93" s="527">
        <f t="shared" si="31"/>
        <v>4796</v>
      </c>
      <c r="AB93" s="542">
        <f t="shared" si="32"/>
        <v>770.75</v>
      </c>
      <c r="AC93" s="543">
        <f t="shared" si="32"/>
        <v>852.25</v>
      </c>
      <c r="AD93" s="543">
        <f t="shared" si="32"/>
        <v>903.25</v>
      </c>
      <c r="AE93" s="543">
        <f t="shared" si="32"/>
        <v>959</v>
      </c>
      <c r="AF93" s="543">
        <f t="shared" si="23"/>
        <v>976.75</v>
      </c>
      <c r="AG93" s="544">
        <f t="shared" si="20"/>
        <v>995.5</v>
      </c>
      <c r="AH93" s="587">
        <v>1.54</v>
      </c>
      <c r="AI93" s="152">
        <f t="shared" si="24"/>
        <v>1.6555</v>
      </c>
      <c r="AJ93" s="152">
        <f t="shared" si="33"/>
        <v>1.738275</v>
      </c>
      <c r="AK93" s="152">
        <f t="shared" si="34"/>
        <v>1.8251887500000001</v>
      </c>
      <c r="AL93" s="152">
        <f t="shared" si="35"/>
        <v>1.8708184687500002</v>
      </c>
      <c r="AM93" s="153">
        <f t="shared" si="36"/>
        <v>1.9175889304687503</v>
      </c>
    </row>
    <row r="94" spans="1:39" ht="15" customHeight="1" x14ac:dyDescent="0.2">
      <c r="A94" s="1009"/>
      <c r="B94" s="114" t="s">
        <v>181</v>
      </c>
      <c r="C94" s="111" t="s">
        <v>81</v>
      </c>
      <c r="D94" s="87">
        <v>3025.5</v>
      </c>
      <c r="E94" s="84">
        <v>3229.5</v>
      </c>
      <c r="F94" s="84">
        <v>3382.25</v>
      </c>
      <c r="G94" s="84">
        <v>3541.5</v>
      </c>
      <c r="H94" s="84">
        <v>3637.25</v>
      </c>
      <c r="I94" s="510">
        <v>3734</v>
      </c>
      <c r="J94" s="523">
        <f t="shared" si="25"/>
        <v>3206.625</v>
      </c>
      <c r="K94" s="524">
        <f t="shared" si="25"/>
        <v>3430.125</v>
      </c>
      <c r="L94" s="524">
        <f t="shared" si="25"/>
        <v>3595.1875</v>
      </c>
      <c r="M94" s="524">
        <f t="shared" si="25"/>
        <v>3767.625</v>
      </c>
      <c r="N94" s="524">
        <f t="shared" si="21"/>
        <v>3867.4375</v>
      </c>
      <c r="O94" s="539">
        <f t="shared" si="18"/>
        <v>3968.5</v>
      </c>
      <c r="P94" s="557">
        <f t="shared" si="26"/>
        <v>181.125</v>
      </c>
      <c r="Q94" s="558">
        <f t="shared" si="26"/>
        <v>200.625</v>
      </c>
      <c r="R94" s="558">
        <f t="shared" si="26"/>
        <v>212.9375</v>
      </c>
      <c r="S94" s="558">
        <f t="shared" si="26"/>
        <v>226.125</v>
      </c>
      <c r="T94" s="558">
        <f t="shared" si="22"/>
        <v>230.1875</v>
      </c>
      <c r="U94" s="559">
        <f t="shared" si="19"/>
        <v>234.5</v>
      </c>
      <c r="V94" s="519">
        <v>3750</v>
      </c>
      <c r="W94" s="145">
        <f t="shared" si="27"/>
        <v>4032</v>
      </c>
      <c r="X94" s="145">
        <f t="shared" si="28"/>
        <v>4234</v>
      </c>
      <c r="Y94" s="145">
        <f t="shared" si="29"/>
        <v>4446</v>
      </c>
      <c r="Z94" s="145">
        <f t="shared" si="30"/>
        <v>4558</v>
      </c>
      <c r="AA94" s="528">
        <f t="shared" si="31"/>
        <v>4672</v>
      </c>
      <c r="AB94" s="545">
        <f t="shared" si="32"/>
        <v>724.5</v>
      </c>
      <c r="AC94" s="546">
        <f t="shared" si="32"/>
        <v>802.5</v>
      </c>
      <c r="AD94" s="546">
        <f t="shared" si="32"/>
        <v>851.75</v>
      </c>
      <c r="AE94" s="546">
        <f t="shared" si="32"/>
        <v>904.5</v>
      </c>
      <c r="AF94" s="546">
        <f t="shared" si="23"/>
        <v>920.75</v>
      </c>
      <c r="AG94" s="547">
        <f t="shared" si="20"/>
        <v>938</v>
      </c>
      <c r="AH94" s="588">
        <v>1.5</v>
      </c>
      <c r="AI94" s="147">
        <f t="shared" si="24"/>
        <v>1.6125</v>
      </c>
      <c r="AJ94" s="147">
        <f t="shared" si="33"/>
        <v>1.693125</v>
      </c>
      <c r="AK94" s="147">
        <f t="shared" si="34"/>
        <v>1.7777812500000001</v>
      </c>
      <c r="AL94" s="147">
        <f t="shared" si="35"/>
        <v>1.82222578125</v>
      </c>
      <c r="AM94" s="148">
        <f t="shared" si="36"/>
        <v>1.8677814257812499</v>
      </c>
    </row>
    <row r="95" spans="1:39" ht="15.75" customHeight="1" thickBot="1" x14ac:dyDescent="0.25">
      <c r="A95" s="1010"/>
      <c r="B95" s="121" t="s">
        <v>182</v>
      </c>
      <c r="C95" s="113" t="s">
        <v>81</v>
      </c>
      <c r="D95" s="89">
        <v>2951.75</v>
      </c>
      <c r="E95" s="90">
        <v>3126.25</v>
      </c>
      <c r="F95" s="90">
        <v>3251.5</v>
      </c>
      <c r="G95" s="90">
        <v>3382.75</v>
      </c>
      <c r="H95" s="90">
        <v>3452</v>
      </c>
      <c r="I95" s="511">
        <v>3522.75</v>
      </c>
      <c r="J95" s="525">
        <f t="shared" si="25"/>
        <v>3116.3125</v>
      </c>
      <c r="K95" s="526">
        <f t="shared" si="25"/>
        <v>3314.9375</v>
      </c>
      <c r="L95" s="526">
        <f t="shared" si="25"/>
        <v>3457.625</v>
      </c>
      <c r="M95" s="526">
        <f t="shared" si="25"/>
        <v>3607.0625</v>
      </c>
      <c r="N95" s="526">
        <f t="shared" si="21"/>
        <v>3685.75</v>
      </c>
      <c r="O95" s="540">
        <f t="shared" si="18"/>
        <v>3766.3125</v>
      </c>
      <c r="P95" s="560">
        <f t="shared" si="26"/>
        <v>164.5625</v>
      </c>
      <c r="Q95" s="561">
        <f t="shared" si="26"/>
        <v>188.6875</v>
      </c>
      <c r="R95" s="561">
        <f t="shared" si="26"/>
        <v>206.125</v>
      </c>
      <c r="S95" s="561">
        <f t="shared" si="26"/>
        <v>224.3125</v>
      </c>
      <c r="T95" s="561">
        <f t="shared" si="22"/>
        <v>233.75</v>
      </c>
      <c r="U95" s="562">
        <f t="shared" si="19"/>
        <v>243.5625</v>
      </c>
      <c r="V95" s="520">
        <v>3610</v>
      </c>
      <c r="W95" s="164">
        <f t="shared" si="27"/>
        <v>3881</v>
      </c>
      <c r="X95" s="164">
        <f t="shared" si="28"/>
        <v>4076</v>
      </c>
      <c r="Y95" s="164">
        <f t="shared" si="29"/>
        <v>4280</v>
      </c>
      <c r="Z95" s="164">
        <f t="shared" si="30"/>
        <v>4387</v>
      </c>
      <c r="AA95" s="529">
        <f t="shared" si="31"/>
        <v>4497</v>
      </c>
      <c r="AB95" s="548">
        <f t="shared" si="32"/>
        <v>658.25</v>
      </c>
      <c r="AC95" s="549">
        <f t="shared" si="32"/>
        <v>754.75</v>
      </c>
      <c r="AD95" s="549">
        <f t="shared" si="32"/>
        <v>824.5</v>
      </c>
      <c r="AE95" s="549">
        <f t="shared" si="32"/>
        <v>897.25</v>
      </c>
      <c r="AF95" s="549">
        <f t="shared" si="23"/>
        <v>935</v>
      </c>
      <c r="AG95" s="550">
        <f t="shared" si="20"/>
        <v>974.25</v>
      </c>
      <c r="AH95" s="589">
        <v>1.44</v>
      </c>
      <c r="AI95" s="149">
        <f t="shared" si="24"/>
        <v>1.548</v>
      </c>
      <c r="AJ95" s="149">
        <f t="shared" si="33"/>
        <v>1.6254</v>
      </c>
      <c r="AK95" s="149">
        <f t="shared" si="34"/>
        <v>1.7066699999999999</v>
      </c>
      <c r="AL95" s="149">
        <f t="shared" si="35"/>
        <v>1.7493367499999999</v>
      </c>
      <c r="AM95" s="150">
        <f t="shared" si="36"/>
        <v>1.7930701687499999</v>
      </c>
    </row>
    <row r="96" spans="1:39" x14ac:dyDescent="0.2">
      <c r="A96" s="1008">
        <v>22</v>
      </c>
      <c r="B96" s="120" t="s">
        <v>125</v>
      </c>
      <c r="C96" s="109" t="s">
        <v>126</v>
      </c>
      <c r="D96" s="160">
        <v>2798.25</v>
      </c>
      <c r="E96" s="161">
        <v>2985.25</v>
      </c>
      <c r="F96" s="161">
        <v>3126</v>
      </c>
      <c r="G96" s="161">
        <v>3272.75</v>
      </c>
      <c r="H96" s="161">
        <v>3361.5</v>
      </c>
      <c r="I96" s="509">
        <v>3451.75</v>
      </c>
      <c r="J96" s="521">
        <f t="shared" si="25"/>
        <v>2923.6875</v>
      </c>
      <c r="K96" s="522">
        <f t="shared" si="25"/>
        <v>3125.9375</v>
      </c>
      <c r="L96" s="522">
        <f t="shared" si="25"/>
        <v>3276</v>
      </c>
      <c r="M96" s="522">
        <f t="shared" si="25"/>
        <v>3432.8125</v>
      </c>
      <c r="N96" s="522">
        <f t="shared" si="21"/>
        <v>3523.875</v>
      </c>
      <c r="O96" s="538">
        <f t="shared" si="18"/>
        <v>3616.8125</v>
      </c>
      <c r="P96" s="554">
        <f t="shared" si="26"/>
        <v>125.4375</v>
      </c>
      <c r="Q96" s="555">
        <f t="shared" si="26"/>
        <v>140.6875</v>
      </c>
      <c r="R96" s="555">
        <f t="shared" si="26"/>
        <v>150</v>
      </c>
      <c r="S96" s="555">
        <f t="shared" si="26"/>
        <v>160.0625</v>
      </c>
      <c r="T96" s="555">
        <f t="shared" si="22"/>
        <v>162.375</v>
      </c>
      <c r="U96" s="556">
        <f t="shared" si="19"/>
        <v>165.0625</v>
      </c>
      <c r="V96" s="518">
        <v>3300</v>
      </c>
      <c r="W96" s="162">
        <f t="shared" si="27"/>
        <v>3548</v>
      </c>
      <c r="X96" s="162">
        <f t="shared" si="28"/>
        <v>3726</v>
      </c>
      <c r="Y96" s="162">
        <f t="shared" si="29"/>
        <v>3913</v>
      </c>
      <c r="Z96" s="162">
        <f t="shared" si="30"/>
        <v>4011</v>
      </c>
      <c r="AA96" s="527">
        <f t="shared" si="31"/>
        <v>4112</v>
      </c>
      <c r="AB96" s="542">
        <f t="shared" si="32"/>
        <v>501.75</v>
      </c>
      <c r="AC96" s="543">
        <f t="shared" si="32"/>
        <v>562.75</v>
      </c>
      <c r="AD96" s="543">
        <f t="shared" si="32"/>
        <v>600</v>
      </c>
      <c r="AE96" s="543">
        <f t="shared" si="32"/>
        <v>640.25</v>
      </c>
      <c r="AF96" s="543">
        <f t="shared" si="23"/>
        <v>649.5</v>
      </c>
      <c r="AG96" s="544">
        <f t="shared" si="20"/>
        <v>660.25</v>
      </c>
      <c r="AH96" s="587">
        <v>1.32</v>
      </c>
      <c r="AI96" s="152">
        <f t="shared" si="24"/>
        <v>1.419</v>
      </c>
      <c r="AJ96" s="152">
        <f t="shared" si="33"/>
        <v>1.4899500000000001</v>
      </c>
      <c r="AK96" s="152">
        <f t="shared" si="34"/>
        <v>1.5644475000000002</v>
      </c>
      <c r="AL96" s="152">
        <f t="shared" si="35"/>
        <v>1.6035586875000003</v>
      </c>
      <c r="AM96" s="153">
        <f t="shared" si="36"/>
        <v>1.6436476546875003</v>
      </c>
    </row>
    <row r="97" spans="1:39" ht="15" customHeight="1" x14ac:dyDescent="0.2">
      <c r="A97" s="1009"/>
      <c r="B97" s="114" t="s">
        <v>183</v>
      </c>
      <c r="C97" s="111" t="s">
        <v>126</v>
      </c>
      <c r="D97" s="87">
        <v>2669.5</v>
      </c>
      <c r="E97" s="84">
        <v>2847</v>
      </c>
      <c r="F97" s="84">
        <v>2980.75</v>
      </c>
      <c r="G97" s="84">
        <v>3119.75</v>
      </c>
      <c r="H97" s="84">
        <v>3205</v>
      </c>
      <c r="I97" s="510">
        <v>3290.5</v>
      </c>
      <c r="J97" s="523">
        <f t="shared" si="25"/>
        <v>2764.625</v>
      </c>
      <c r="K97" s="524">
        <f t="shared" si="25"/>
        <v>2955</v>
      </c>
      <c r="L97" s="524">
        <f t="shared" si="25"/>
        <v>3096.3125</v>
      </c>
      <c r="M97" s="524">
        <f t="shared" si="25"/>
        <v>3243.8125</v>
      </c>
      <c r="N97" s="524">
        <f t="shared" si="21"/>
        <v>3330.5</v>
      </c>
      <c r="O97" s="539">
        <f t="shared" si="21"/>
        <v>3417.875</v>
      </c>
      <c r="P97" s="557">
        <f t="shared" si="26"/>
        <v>95.125</v>
      </c>
      <c r="Q97" s="558">
        <f t="shared" si="26"/>
        <v>108</v>
      </c>
      <c r="R97" s="558">
        <f t="shared" si="26"/>
        <v>115.5625</v>
      </c>
      <c r="S97" s="558">
        <f t="shared" si="26"/>
        <v>124.0625</v>
      </c>
      <c r="T97" s="558">
        <f t="shared" si="22"/>
        <v>125.5</v>
      </c>
      <c r="U97" s="559">
        <f t="shared" si="22"/>
        <v>127.375</v>
      </c>
      <c r="V97" s="519">
        <v>3050</v>
      </c>
      <c r="W97" s="145">
        <f t="shared" si="27"/>
        <v>3279</v>
      </c>
      <c r="X97" s="145">
        <f t="shared" si="28"/>
        <v>3443</v>
      </c>
      <c r="Y97" s="145">
        <f t="shared" si="29"/>
        <v>3616</v>
      </c>
      <c r="Z97" s="145">
        <f t="shared" si="30"/>
        <v>3707</v>
      </c>
      <c r="AA97" s="528">
        <f t="shared" si="31"/>
        <v>3800</v>
      </c>
      <c r="AB97" s="545">
        <f t="shared" si="32"/>
        <v>380.5</v>
      </c>
      <c r="AC97" s="546">
        <f t="shared" si="32"/>
        <v>432</v>
      </c>
      <c r="AD97" s="546">
        <f t="shared" si="32"/>
        <v>462.25</v>
      </c>
      <c r="AE97" s="546">
        <f t="shared" si="32"/>
        <v>496.25</v>
      </c>
      <c r="AF97" s="546">
        <f t="shared" si="23"/>
        <v>502</v>
      </c>
      <c r="AG97" s="547">
        <f t="shared" si="23"/>
        <v>509.5</v>
      </c>
      <c r="AH97" s="588">
        <v>1.22</v>
      </c>
      <c r="AI97" s="147">
        <f t="shared" si="24"/>
        <v>1.3114999999999999</v>
      </c>
      <c r="AJ97" s="147">
        <f t="shared" si="33"/>
        <v>1.3770749999999998</v>
      </c>
      <c r="AK97" s="147">
        <f t="shared" si="34"/>
        <v>1.4459287499999998</v>
      </c>
      <c r="AL97" s="147">
        <f t="shared" si="35"/>
        <v>1.4820769687499997</v>
      </c>
      <c r="AM97" s="148">
        <f t="shared" si="36"/>
        <v>1.5191288929687496</v>
      </c>
    </row>
    <row r="98" spans="1:39" ht="15.75" customHeight="1" thickBot="1" x14ac:dyDescent="0.25">
      <c r="A98" s="1010"/>
      <c r="B98" s="121" t="s">
        <v>184</v>
      </c>
      <c r="C98" s="113" t="s">
        <v>126</v>
      </c>
      <c r="D98" s="89">
        <v>2615.75</v>
      </c>
      <c r="E98" s="90">
        <v>2765.75</v>
      </c>
      <c r="F98" s="90">
        <v>2873</v>
      </c>
      <c r="G98" s="90">
        <v>2985</v>
      </c>
      <c r="H98" s="90">
        <v>3044.75</v>
      </c>
      <c r="I98" s="511">
        <v>3105.5</v>
      </c>
      <c r="J98" s="525">
        <f t="shared" si="25"/>
        <v>2699.3125</v>
      </c>
      <c r="K98" s="526">
        <f t="shared" si="25"/>
        <v>2867.3125</v>
      </c>
      <c r="L98" s="526">
        <f t="shared" si="25"/>
        <v>2987.5</v>
      </c>
      <c r="M98" s="526">
        <f t="shared" si="25"/>
        <v>3113.25</v>
      </c>
      <c r="N98" s="526">
        <f t="shared" si="21"/>
        <v>3180.0625</v>
      </c>
      <c r="O98" s="540">
        <f t="shared" si="21"/>
        <v>3248.125</v>
      </c>
      <c r="P98" s="560">
        <f t="shared" si="26"/>
        <v>83.5625</v>
      </c>
      <c r="Q98" s="561">
        <f t="shared" si="26"/>
        <v>101.5625</v>
      </c>
      <c r="R98" s="561">
        <f t="shared" si="26"/>
        <v>114.5</v>
      </c>
      <c r="S98" s="561">
        <f t="shared" si="26"/>
        <v>128.25</v>
      </c>
      <c r="T98" s="561">
        <f t="shared" si="22"/>
        <v>135.3125</v>
      </c>
      <c r="U98" s="562">
        <f t="shared" si="22"/>
        <v>142.625</v>
      </c>
      <c r="V98" s="520">
        <v>2950</v>
      </c>
      <c r="W98" s="164">
        <f t="shared" si="27"/>
        <v>3172</v>
      </c>
      <c r="X98" s="164">
        <f t="shared" si="28"/>
        <v>3331</v>
      </c>
      <c r="Y98" s="164">
        <f t="shared" si="29"/>
        <v>3498</v>
      </c>
      <c r="Z98" s="164">
        <f t="shared" si="30"/>
        <v>3586</v>
      </c>
      <c r="AA98" s="529">
        <f t="shared" si="31"/>
        <v>3676</v>
      </c>
      <c r="AB98" s="548">
        <f t="shared" si="32"/>
        <v>334.25</v>
      </c>
      <c r="AC98" s="549">
        <f t="shared" si="32"/>
        <v>406.25</v>
      </c>
      <c r="AD98" s="549">
        <f t="shared" si="32"/>
        <v>458</v>
      </c>
      <c r="AE98" s="549">
        <f t="shared" si="32"/>
        <v>513</v>
      </c>
      <c r="AF98" s="549">
        <f t="shared" si="23"/>
        <v>541.25</v>
      </c>
      <c r="AG98" s="550">
        <f t="shared" si="23"/>
        <v>570.5</v>
      </c>
      <c r="AH98" s="589">
        <v>1.18</v>
      </c>
      <c r="AI98" s="149">
        <f t="shared" si="24"/>
        <v>1.2685</v>
      </c>
      <c r="AJ98" s="149">
        <f t="shared" si="33"/>
        <v>1.331925</v>
      </c>
      <c r="AK98" s="149">
        <f t="shared" si="34"/>
        <v>1.3985212499999999</v>
      </c>
      <c r="AL98" s="149">
        <f t="shared" si="35"/>
        <v>1.4334842812499999</v>
      </c>
      <c r="AM98" s="150">
        <f t="shared" si="36"/>
        <v>1.4693213882812499</v>
      </c>
    </row>
    <row r="99" spans="1:39" x14ac:dyDescent="0.2">
      <c r="A99" s="1008">
        <v>23</v>
      </c>
      <c r="B99" s="120" t="s">
        <v>185</v>
      </c>
      <c r="C99" s="109" t="s">
        <v>126</v>
      </c>
      <c r="D99" s="291">
        <v>2425.75</v>
      </c>
      <c r="E99" s="292">
        <v>2561.25</v>
      </c>
      <c r="F99" s="292">
        <v>2658.5</v>
      </c>
      <c r="G99" s="292">
        <v>2760</v>
      </c>
      <c r="H99" s="292">
        <v>2814.25</v>
      </c>
      <c r="I99" s="530">
        <v>2869.5</v>
      </c>
      <c r="J99" s="531">
        <f t="shared" si="25"/>
        <v>2461.8125</v>
      </c>
      <c r="K99" s="532">
        <f t="shared" si="25"/>
        <v>2611.6875</v>
      </c>
      <c r="L99" s="532">
        <f t="shared" si="25"/>
        <v>2719.375</v>
      </c>
      <c r="M99" s="532">
        <f t="shared" si="25"/>
        <v>2832</v>
      </c>
      <c r="N99" s="532">
        <f t="shared" si="21"/>
        <v>2891.9375</v>
      </c>
      <c r="O99" s="541">
        <f t="shared" si="21"/>
        <v>2953.125</v>
      </c>
      <c r="P99" s="563">
        <f t="shared" si="26"/>
        <v>36.0625</v>
      </c>
      <c r="Q99" s="564">
        <f t="shared" si="26"/>
        <v>50.4375</v>
      </c>
      <c r="R99" s="564">
        <f t="shared" si="26"/>
        <v>60.875</v>
      </c>
      <c r="S99" s="564">
        <f t="shared" si="26"/>
        <v>72</v>
      </c>
      <c r="T99" s="564">
        <f t="shared" si="22"/>
        <v>77.6875</v>
      </c>
      <c r="U99" s="565">
        <f t="shared" si="22"/>
        <v>83.625</v>
      </c>
      <c r="V99" s="533">
        <v>2570</v>
      </c>
      <c r="W99" s="534">
        <f t="shared" si="27"/>
        <v>2763</v>
      </c>
      <c r="X99" s="534">
        <f t="shared" si="28"/>
        <v>2902</v>
      </c>
      <c r="Y99" s="534">
        <f t="shared" si="29"/>
        <v>3048</v>
      </c>
      <c r="Z99" s="534">
        <f t="shared" si="30"/>
        <v>3125</v>
      </c>
      <c r="AA99" s="535">
        <f t="shared" si="31"/>
        <v>3204</v>
      </c>
      <c r="AB99" s="551">
        <f t="shared" si="32"/>
        <v>144.25</v>
      </c>
      <c r="AC99" s="552">
        <f t="shared" si="32"/>
        <v>201.75</v>
      </c>
      <c r="AD99" s="552">
        <f t="shared" si="32"/>
        <v>243.5</v>
      </c>
      <c r="AE99" s="552">
        <f t="shared" si="32"/>
        <v>288</v>
      </c>
      <c r="AF99" s="552">
        <f t="shared" si="23"/>
        <v>310.75</v>
      </c>
      <c r="AG99" s="553">
        <f t="shared" si="23"/>
        <v>334.5</v>
      </c>
      <c r="AH99" s="590">
        <v>1.03</v>
      </c>
      <c r="AI99" s="536">
        <f t="shared" si="24"/>
        <v>1.1072500000000001</v>
      </c>
      <c r="AJ99" s="536">
        <f t="shared" si="33"/>
        <v>1.1626125</v>
      </c>
      <c r="AK99" s="536">
        <f t="shared" si="34"/>
        <v>1.220743125</v>
      </c>
      <c r="AL99" s="536">
        <f t="shared" si="35"/>
        <v>1.251261703125</v>
      </c>
      <c r="AM99" s="537">
        <f t="shared" si="36"/>
        <v>1.2825432457031249</v>
      </c>
    </row>
    <row r="100" spans="1:39" ht="15.75" customHeight="1" thickBot="1" x14ac:dyDescent="0.25">
      <c r="A100" s="1010"/>
      <c r="B100" s="121" t="s">
        <v>186</v>
      </c>
      <c r="C100" s="113" t="s">
        <v>126</v>
      </c>
      <c r="D100" s="89">
        <v>2387</v>
      </c>
      <c r="E100" s="90">
        <v>2519.25</v>
      </c>
      <c r="F100" s="90">
        <v>2614.5</v>
      </c>
      <c r="G100" s="90">
        <v>2714.75</v>
      </c>
      <c r="H100" s="90">
        <v>2767.25</v>
      </c>
      <c r="I100" s="511">
        <v>2820.25</v>
      </c>
      <c r="J100" s="525">
        <f t="shared" si="25"/>
        <v>2415.25</v>
      </c>
      <c r="K100" s="526">
        <f t="shared" si="25"/>
        <v>2561.4375</v>
      </c>
      <c r="L100" s="526">
        <f t="shared" si="25"/>
        <v>2666.625</v>
      </c>
      <c r="M100" s="526">
        <f t="shared" si="25"/>
        <v>2777.3125</v>
      </c>
      <c r="N100" s="526">
        <f t="shared" si="21"/>
        <v>2835.4375</v>
      </c>
      <c r="O100" s="540">
        <f t="shared" si="21"/>
        <v>2894.1875</v>
      </c>
      <c r="P100" s="560">
        <f t="shared" si="26"/>
        <v>28.25</v>
      </c>
      <c r="Q100" s="561">
        <f t="shared" si="26"/>
        <v>42.1875</v>
      </c>
      <c r="R100" s="561">
        <f t="shared" si="26"/>
        <v>52.125</v>
      </c>
      <c r="S100" s="561">
        <f t="shared" si="26"/>
        <v>62.5625</v>
      </c>
      <c r="T100" s="561">
        <f t="shared" si="22"/>
        <v>68.1875</v>
      </c>
      <c r="U100" s="562">
        <f t="shared" si="22"/>
        <v>73.9375</v>
      </c>
      <c r="V100" s="520">
        <v>2500</v>
      </c>
      <c r="W100" s="164">
        <f t="shared" si="27"/>
        <v>2688</v>
      </c>
      <c r="X100" s="164">
        <f t="shared" si="28"/>
        <v>2823</v>
      </c>
      <c r="Y100" s="164">
        <f t="shared" si="29"/>
        <v>2965</v>
      </c>
      <c r="Z100" s="164">
        <f t="shared" si="30"/>
        <v>3040</v>
      </c>
      <c r="AA100" s="529">
        <f t="shared" si="31"/>
        <v>3116</v>
      </c>
      <c r="AB100" s="548">
        <f t="shared" si="32"/>
        <v>113</v>
      </c>
      <c r="AC100" s="549">
        <f t="shared" si="32"/>
        <v>168.75</v>
      </c>
      <c r="AD100" s="549">
        <f t="shared" si="32"/>
        <v>208.5</v>
      </c>
      <c r="AE100" s="549">
        <f t="shared" si="32"/>
        <v>250.25</v>
      </c>
      <c r="AF100" s="549">
        <f t="shared" si="23"/>
        <v>272.75</v>
      </c>
      <c r="AG100" s="550">
        <f t="shared" si="23"/>
        <v>295.75</v>
      </c>
      <c r="AH100" s="589">
        <v>1</v>
      </c>
      <c r="AI100" s="149">
        <f t="shared" si="24"/>
        <v>1.075</v>
      </c>
      <c r="AJ100" s="149">
        <f t="shared" si="33"/>
        <v>1.1287499999999999</v>
      </c>
      <c r="AK100" s="149">
        <f t="shared" si="34"/>
        <v>1.1851874999999998</v>
      </c>
      <c r="AL100" s="149">
        <f t="shared" si="35"/>
        <v>1.2148171874999998</v>
      </c>
      <c r="AM100" s="150">
        <f t="shared" si="36"/>
        <v>1.2451876171874998</v>
      </c>
    </row>
    <row r="101" spans="1:39" ht="13.5" thickBot="1" x14ac:dyDescent="0.25">
      <c r="A101" s="122"/>
      <c r="B101" s="123"/>
      <c r="C101" s="124"/>
      <c r="D101" s="990"/>
      <c r="E101" s="991"/>
      <c r="F101" s="991"/>
      <c r="G101" s="991"/>
      <c r="H101" s="992"/>
      <c r="I101" s="664"/>
      <c r="J101" s="948"/>
      <c r="K101" s="949"/>
      <c r="L101" s="949"/>
      <c r="M101" s="949"/>
      <c r="N101" s="950"/>
      <c r="O101" s="665"/>
      <c r="P101" s="948"/>
      <c r="Q101" s="949"/>
      <c r="R101" s="949"/>
      <c r="S101" s="949"/>
      <c r="T101" s="950"/>
      <c r="U101" s="664"/>
      <c r="V101" s="948"/>
      <c r="W101" s="949"/>
      <c r="X101" s="949"/>
      <c r="Y101" s="949"/>
      <c r="Z101" s="950"/>
      <c r="AA101" s="664"/>
      <c r="AB101" s="1017"/>
      <c r="AC101" s="1018"/>
      <c r="AD101" s="1018"/>
      <c r="AE101" s="1018"/>
      <c r="AF101" s="1018"/>
      <c r="AG101" s="665"/>
      <c r="AH101" s="151"/>
      <c r="AI101" s="151"/>
      <c r="AJ101" s="151"/>
      <c r="AK101" s="151"/>
      <c r="AL101" s="151"/>
      <c r="AM101" s="151"/>
    </row>
    <row r="102" spans="1:39" ht="27.75" customHeight="1" thickBot="1" x14ac:dyDescent="0.25">
      <c r="A102" s="1002" t="s">
        <v>199</v>
      </c>
      <c r="B102" s="1003"/>
      <c r="C102" s="1004"/>
      <c r="D102" s="956"/>
      <c r="E102" s="957"/>
      <c r="F102" s="957"/>
      <c r="G102" s="957"/>
      <c r="H102" s="958"/>
      <c r="I102" s="666"/>
      <c r="J102" s="956"/>
      <c r="K102" s="957"/>
      <c r="L102" s="957"/>
      <c r="M102" s="957"/>
      <c r="N102" s="958"/>
      <c r="O102" s="666"/>
      <c r="P102" s="956"/>
      <c r="Q102" s="957"/>
      <c r="R102" s="957"/>
      <c r="S102" s="957"/>
      <c r="T102" s="958"/>
      <c r="U102" s="667"/>
      <c r="V102" s="956"/>
      <c r="W102" s="957"/>
      <c r="X102" s="957"/>
      <c r="Y102" s="957"/>
      <c r="Z102" s="958"/>
      <c r="AA102" s="667"/>
      <c r="AB102" s="996"/>
      <c r="AC102" s="997"/>
      <c r="AD102" s="997"/>
      <c r="AE102" s="997"/>
      <c r="AF102" s="997"/>
      <c r="AG102" s="666"/>
      <c r="AH102" s="151"/>
      <c r="AI102" s="151"/>
      <c r="AJ102" s="151"/>
      <c r="AK102" s="151"/>
      <c r="AL102" s="151"/>
      <c r="AM102" s="151"/>
    </row>
    <row r="103" spans="1:39" x14ac:dyDescent="0.2">
      <c r="A103" s="115"/>
      <c r="B103" s="116"/>
      <c r="C103" s="117"/>
    </row>
    <row r="105" spans="1:39" ht="13.5" thickBot="1" x14ac:dyDescent="0.25">
      <c r="B105" s="118"/>
    </row>
    <row r="106" spans="1:39" ht="12.75" customHeight="1" x14ac:dyDescent="0.2">
      <c r="A106" s="1063" t="s">
        <v>206</v>
      </c>
      <c r="B106" s="1064"/>
      <c r="C106" s="1065"/>
      <c r="D106" s="959">
        <v>2021</v>
      </c>
      <c r="E106" s="959"/>
      <c r="F106" s="959"/>
      <c r="G106" s="959"/>
      <c r="H106" s="959"/>
      <c r="I106" s="960"/>
      <c r="J106" s="963" t="s">
        <v>373</v>
      </c>
      <c r="K106" s="964"/>
      <c r="L106" s="964"/>
      <c r="M106" s="964"/>
      <c r="N106" s="964"/>
      <c r="O106" s="965"/>
      <c r="P106" s="969" t="s">
        <v>375</v>
      </c>
      <c r="Q106" s="969"/>
      <c r="R106" s="969"/>
      <c r="S106" s="969"/>
      <c r="T106" s="969"/>
      <c r="U106" s="970"/>
      <c r="V106" s="975" t="s">
        <v>374</v>
      </c>
      <c r="W106" s="976"/>
      <c r="X106" s="976"/>
      <c r="Y106" s="976"/>
      <c r="Z106" s="976"/>
      <c r="AA106" s="976"/>
      <c r="AB106" s="976"/>
      <c r="AC106" s="976"/>
      <c r="AD106" s="976"/>
      <c r="AE106" s="976"/>
      <c r="AF106" s="976"/>
      <c r="AG106" s="976"/>
      <c r="AH106" s="976"/>
      <c r="AI106" s="976"/>
      <c r="AJ106" s="976"/>
      <c r="AK106" s="976"/>
      <c r="AL106" s="976"/>
      <c r="AM106" s="977"/>
    </row>
    <row r="107" spans="1:39" ht="18.75" customHeight="1" thickBot="1" x14ac:dyDescent="0.25">
      <c r="A107" s="1066"/>
      <c r="B107" s="1067"/>
      <c r="C107" s="1068"/>
      <c r="D107" s="961"/>
      <c r="E107" s="961"/>
      <c r="F107" s="961"/>
      <c r="G107" s="961"/>
      <c r="H107" s="961"/>
      <c r="I107" s="962"/>
      <c r="J107" s="966"/>
      <c r="K107" s="967"/>
      <c r="L107" s="967"/>
      <c r="M107" s="967"/>
      <c r="N107" s="967"/>
      <c r="O107" s="968"/>
      <c r="P107" s="971"/>
      <c r="Q107" s="971"/>
      <c r="R107" s="971"/>
      <c r="S107" s="971"/>
      <c r="T107" s="971"/>
      <c r="U107" s="972"/>
      <c r="V107" s="978"/>
      <c r="W107" s="979"/>
      <c r="X107" s="979"/>
      <c r="Y107" s="979"/>
      <c r="Z107" s="979"/>
      <c r="AA107" s="979"/>
      <c r="AB107" s="979"/>
      <c r="AC107" s="979"/>
      <c r="AD107" s="979"/>
      <c r="AE107" s="979"/>
      <c r="AF107" s="979"/>
      <c r="AG107" s="979"/>
      <c r="AH107" s="979"/>
      <c r="AI107" s="979"/>
      <c r="AJ107" s="979"/>
      <c r="AK107" s="979"/>
      <c r="AL107" s="979"/>
      <c r="AM107" s="980"/>
    </row>
    <row r="108" spans="1:39" ht="13.5" customHeight="1" thickBot="1" x14ac:dyDescent="0.25">
      <c r="A108" s="1044" t="s">
        <v>229</v>
      </c>
      <c r="B108" s="951"/>
      <c r="C108" s="952"/>
      <c r="D108" s="125" t="s">
        <v>30</v>
      </c>
      <c r="E108" s="126">
        <v>2300</v>
      </c>
      <c r="F108" s="953"/>
      <c r="G108" s="954"/>
      <c r="H108" s="955"/>
      <c r="I108" s="128"/>
      <c r="J108" s="1001" t="s">
        <v>31</v>
      </c>
      <c r="K108" s="951"/>
      <c r="L108" s="951"/>
      <c r="M108" s="951"/>
      <c r="N108" s="951"/>
      <c r="O108" s="952"/>
      <c r="P108" s="125" t="s">
        <v>30</v>
      </c>
      <c r="Q108" s="126">
        <v>2550</v>
      </c>
      <c r="R108" s="953"/>
      <c r="S108" s="954"/>
      <c r="T108" s="955"/>
      <c r="U108" s="128"/>
      <c r="V108" s="951" t="s">
        <v>31</v>
      </c>
      <c r="W108" s="951"/>
      <c r="X108" s="951"/>
      <c r="Y108" s="951"/>
      <c r="Z108" s="951"/>
      <c r="AA108" s="952"/>
      <c r="AB108" s="125" t="s">
        <v>30</v>
      </c>
      <c r="AC108" s="126">
        <v>2500</v>
      </c>
      <c r="AD108" s="953"/>
      <c r="AE108" s="954"/>
      <c r="AF108" s="955"/>
      <c r="AG108" s="128"/>
      <c r="AH108" s="1001" t="s">
        <v>31</v>
      </c>
      <c r="AI108" s="951"/>
      <c r="AJ108" s="951"/>
      <c r="AK108" s="951"/>
      <c r="AL108" s="951"/>
      <c r="AM108" s="952"/>
    </row>
    <row r="109" spans="1:39" ht="13.5" customHeight="1" thickBot="1" x14ac:dyDescent="0.25">
      <c r="A109" s="1045"/>
      <c r="B109" s="1046"/>
      <c r="C109" s="1047"/>
      <c r="D109" s="1011" t="s">
        <v>33</v>
      </c>
      <c r="E109" s="1012"/>
      <c r="F109" s="1012"/>
      <c r="G109" s="1012"/>
      <c r="H109" s="1012"/>
      <c r="I109" s="1013"/>
      <c r="J109" s="1014" t="s">
        <v>377</v>
      </c>
      <c r="K109" s="1015"/>
      <c r="L109" s="1015"/>
      <c r="M109" s="1015"/>
      <c r="N109" s="1015"/>
      <c r="O109" s="1016"/>
      <c r="P109" s="1005" t="s">
        <v>32</v>
      </c>
      <c r="Q109" s="1006"/>
      <c r="R109" s="1006"/>
      <c r="S109" s="1006"/>
      <c r="T109" s="1006"/>
      <c r="U109" s="1007"/>
      <c r="V109" s="1039" t="s">
        <v>32</v>
      </c>
      <c r="W109" s="999"/>
      <c r="X109" s="999"/>
      <c r="Y109" s="999"/>
      <c r="Z109" s="999"/>
      <c r="AA109" s="1000"/>
      <c r="AB109" s="998" t="s">
        <v>32</v>
      </c>
      <c r="AC109" s="999"/>
      <c r="AD109" s="999"/>
      <c r="AE109" s="999"/>
      <c r="AF109" s="999"/>
      <c r="AG109" s="1000"/>
      <c r="AH109" s="998" t="s">
        <v>32</v>
      </c>
      <c r="AI109" s="999"/>
      <c r="AJ109" s="999"/>
      <c r="AK109" s="999"/>
      <c r="AL109" s="999"/>
      <c r="AM109" s="1000"/>
    </row>
    <row r="110" spans="1:39" ht="22.5" customHeight="1" x14ac:dyDescent="0.2">
      <c r="A110" s="1019" t="s">
        <v>10</v>
      </c>
      <c r="B110" s="1022" t="s">
        <v>228</v>
      </c>
      <c r="C110" s="1025" t="s">
        <v>12</v>
      </c>
      <c r="D110" s="986" t="s">
        <v>390</v>
      </c>
      <c r="E110" s="987"/>
      <c r="F110" s="987"/>
      <c r="G110" s="987"/>
      <c r="H110" s="987"/>
      <c r="I110" s="987"/>
      <c r="J110" s="993" t="s">
        <v>378</v>
      </c>
      <c r="K110" s="994"/>
      <c r="L110" s="994"/>
      <c r="M110" s="994"/>
      <c r="N110" s="994"/>
      <c r="O110" s="995"/>
      <c r="P110" s="982" t="s">
        <v>376</v>
      </c>
      <c r="Q110" s="982"/>
      <c r="R110" s="982"/>
      <c r="S110" s="982"/>
      <c r="T110" s="982"/>
      <c r="U110" s="983"/>
      <c r="V110" s="984" t="s">
        <v>202</v>
      </c>
      <c r="W110" s="984"/>
      <c r="X110" s="984"/>
      <c r="Y110" s="984"/>
      <c r="Z110" s="984"/>
      <c r="AA110" s="985"/>
      <c r="AB110" s="981" t="s">
        <v>379</v>
      </c>
      <c r="AC110" s="982"/>
      <c r="AD110" s="982"/>
      <c r="AE110" s="982"/>
      <c r="AF110" s="982"/>
      <c r="AG110" s="983"/>
      <c r="AH110" s="986" t="s">
        <v>71</v>
      </c>
      <c r="AI110" s="987"/>
      <c r="AJ110" s="987"/>
      <c r="AK110" s="987"/>
      <c r="AL110" s="987"/>
      <c r="AM110" s="988"/>
    </row>
    <row r="111" spans="1:39" ht="15.75" customHeight="1" x14ac:dyDescent="0.2">
      <c r="A111" s="1020"/>
      <c r="B111" s="1023"/>
      <c r="C111" s="1026"/>
      <c r="D111" s="129" t="s">
        <v>27</v>
      </c>
      <c r="E111" s="130" t="s">
        <v>0</v>
      </c>
      <c r="F111" s="130" t="s">
        <v>1</v>
      </c>
      <c r="G111" s="130" t="s">
        <v>2</v>
      </c>
      <c r="H111" s="130" t="s">
        <v>3</v>
      </c>
      <c r="I111" s="132" t="s">
        <v>28</v>
      </c>
      <c r="J111" s="129" t="s">
        <v>27</v>
      </c>
      <c r="K111" s="130" t="s">
        <v>0</v>
      </c>
      <c r="L111" s="130" t="s">
        <v>1</v>
      </c>
      <c r="M111" s="130" t="s">
        <v>2</v>
      </c>
      <c r="N111" s="130" t="s">
        <v>3</v>
      </c>
      <c r="O111" s="131" t="s">
        <v>28</v>
      </c>
      <c r="P111" s="133" t="s">
        <v>27</v>
      </c>
      <c r="Q111" s="130" t="s">
        <v>0</v>
      </c>
      <c r="R111" s="130" t="s">
        <v>1</v>
      </c>
      <c r="S111" s="130" t="s">
        <v>2</v>
      </c>
      <c r="T111" s="130" t="s">
        <v>3</v>
      </c>
      <c r="U111" s="131" t="s">
        <v>28</v>
      </c>
      <c r="V111" s="133" t="s">
        <v>27</v>
      </c>
      <c r="W111" s="130" t="s">
        <v>0</v>
      </c>
      <c r="X111" s="130" t="s">
        <v>1</v>
      </c>
      <c r="Y111" s="130" t="s">
        <v>2</v>
      </c>
      <c r="Z111" s="130" t="s">
        <v>3</v>
      </c>
      <c r="AA111" s="131" t="s">
        <v>28</v>
      </c>
      <c r="AB111" s="129" t="s">
        <v>27</v>
      </c>
      <c r="AC111" s="130" t="s">
        <v>0</v>
      </c>
      <c r="AD111" s="130" t="s">
        <v>1</v>
      </c>
      <c r="AE111" s="130" t="s">
        <v>2</v>
      </c>
      <c r="AF111" s="130" t="s">
        <v>3</v>
      </c>
      <c r="AG111" s="131" t="s">
        <v>28</v>
      </c>
      <c r="AH111" s="129" t="s">
        <v>27</v>
      </c>
      <c r="AI111" s="130" t="s">
        <v>0</v>
      </c>
      <c r="AJ111" s="130" t="s">
        <v>1</v>
      </c>
      <c r="AK111" s="130" t="s">
        <v>2</v>
      </c>
      <c r="AL111" s="130" t="s">
        <v>3</v>
      </c>
      <c r="AM111" s="131" t="s">
        <v>28</v>
      </c>
    </row>
    <row r="112" spans="1:39" x14ac:dyDescent="0.2">
      <c r="A112" s="1020"/>
      <c r="B112" s="1023"/>
      <c r="C112" s="1026"/>
      <c r="D112" s="134" t="s">
        <v>29</v>
      </c>
      <c r="E112" s="135">
        <v>7.4999999999999997E-2</v>
      </c>
      <c r="F112" s="136">
        <v>0.05</v>
      </c>
      <c r="G112" s="136">
        <v>0.05</v>
      </c>
      <c r="H112" s="135">
        <v>2.5000000000000001E-2</v>
      </c>
      <c r="I112" s="138">
        <v>2.5000000000000001E-2</v>
      </c>
      <c r="J112" s="134" t="s">
        <v>29</v>
      </c>
      <c r="K112" s="135">
        <v>7.4999999999999997E-2</v>
      </c>
      <c r="L112" s="136">
        <v>0.05</v>
      </c>
      <c r="M112" s="136">
        <v>0.05</v>
      </c>
      <c r="N112" s="135">
        <v>2.5000000000000001E-2</v>
      </c>
      <c r="O112" s="137">
        <v>2.5000000000000001E-2</v>
      </c>
      <c r="P112" s="139" t="s">
        <v>29</v>
      </c>
      <c r="Q112" s="135">
        <v>7.4999999999999997E-2</v>
      </c>
      <c r="R112" s="136">
        <v>0.05</v>
      </c>
      <c r="S112" s="136">
        <v>0.05</v>
      </c>
      <c r="T112" s="135">
        <v>2.5000000000000001E-2</v>
      </c>
      <c r="U112" s="137">
        <v>2.5000000000000001E-2</v>
      </c>
      <c r="V112" s="139" t="s">
        <v>29</v>
      </c>
      <c r="W112" s="135">
        <v>7.4999999999999997E-2</v>
      </c>
      <c r="X112" s="136">
        <v>0.05</v>
      </c>
      <c r="Y112" s="136">
        <v>0.05</v>
      </c>
      <c r="Z112" s="135">
        <v>2.5000000000000001E-2</v>
      </c>
      <c r="AA112" s="137">
        <v>2.5000000000000001E-2</v>
      </c>
      <c r="AB112" s="134" t="s">
        <v>29</v>
      </c>
      <c r="AC112" s="135">
        <v>7.4999999999999997E-2</v>
      </c>
      <c r="AD112" s="136">
        <v>0.05</v>
      </c>
      <c r="AE112" s="136">
        <v>0.05</v>
      </c>
      <c r="AF112" s="135">
        <v>2.5000000000000001E-2</v>
      </c>
      <c r="AG112" s="137">
        <v>2.5000000000000001E-2</v>
      </c>
      <c r="AH112" s="134" t="s">
        <v>29</v>
      </c>
      <c r="AI112" s="135">
        <v>7.4999999999999997E-2</v>
      </c>
      <c r="AJ112" s="136">
        <v>0.05</v>
      </c>
      <c r="AK112" s="136">
        <v>0.05</v>
      </c>
      <c r="AL112" s="135">
        <v>2.5000000000000001E-2</v>
      </c>
      <c r="AM112" s="137">
        <v>2.5000000000000001E-2</v>
      </c>
    </row>
    <row r="113" spans="1:39" ht="13.5" thickBot="1" x14ac:dyDescent="0.25">
      <c r="A113" s="1020"/>
      <c r="B113" s="1023"/>
      <c r="C113" s="1040"/>
      <c r="D113" s="140" t="s">
        <v>4</v>
      </c>
      <c r="E113" s="141" t="s">
        <v>5</v>
      </c>
      <c r="F113" s="141" t="s">
        <v>6</v>
      </c>
      <c r="G113" s="141" t="s">
        <v>7</v>
      </c>
      <c r="H113" s="141" t="s">
        <v>8</v>
      </c>
      <c r="I113" s="143" t="s">
        <v>9</v>
      </c>
      <c r="J113" s="140" t="s">
        <v>4</v>
      </c>
      <c r="K113" s="141" t="s">
        <v>5</v>
      </c>
      <c r="L113" s="141" t="s">
        <v>6</v>
      </c>
      <c r="M113" s="141" t="s">
        <v>7</v>
      </c>
      <c r="N113" s="141" t="s">
        <v>8</v>
      </c>
      <c r="O113" s="142" t="s">
        <v>9</v>
      </c>
      <c r="P113" s="144" t="s">
        <v>4</v>
      </c>
      <c r="Q113" s="141" t="s">
        <v>5</v>
      </c>
      <c r="R113" s="141" t="s">
        <v>6</v>
      </c>
      <c r="S113" s="141" t="s">
        <v>7</v>
      </c>
      <c r="T113" s="141" t="s">
        <v>8</v>
      </c>
      <c r="U113" s="142" t="s">
        <v>9</v>
      </c>
      <c r="V113" s="144" t="s">
        <v>4</v>
      </c>
      <c r="W113" s="141" t="s">
        <v>5</v>
      </c>
      <c r="X113" s="141" t="s">
        <v>6</v>
      </c>
      <c r="Y113" s="141" t="s">
        <v>7</v>
      </c>
      <c r="Z113" s="141" t="s">
        <v>8</v>
      </c>
      <c r="AA113" s="142" t="s">
        <v>9</v>
      </c>
      <c r="AB113" s="140" t="s">
        <v>4</v>
      </c>
      <c r="AC113" s="141" t="s">
        <v>5</v>
      </c>
      <c r="AD113" s="141" t="s">
        <v>6</v>
      </c>
      <c r="AE113" s="141" t="s">
        <v>7</v>
      </c>
      <c r="AF113" s="141" t="s">
        <v>8</v>
      </c>
      <c r="AG113" s="142" t="s">
        <v>9</v>
      </c>
      <c r="AH113" s="140" t="s">
        <v>4</v>
      </c>
      <c r="AI113" s="141" t="s">
        <v>5</v>
      </c>
      <c r="AJ113" s="141" t="s">
        <v>6</v>
      </c>
      <c r="AK113" s="141" t="s">
        <v>7</v>
      </c>
      <c r="AL113" s="141" t="s">
        <v>8</v>
      </c>
      <c r="AM113" s="142" t="s">
        <v>9</v>
      </c>
    </row>
    <row r="114" spans="1:39" ht="30" customHeight="1" x14ac:dyDescent="0.2">
      <c r="A114" s="1060">
        <v>1</v>
      </c>
      <c r="B114" s="108" t="s">
        <v>204</v>
      </c>
      <c r="C114" s="214" t="s">
        <v>15</v>
      </c>
      <c r="D114" s="160">
        <v>4331.25</v>
      </c>
      <c r="E114" s="161">
        <v>4622.75</v>
      </c>
      <c r="F114" s="161">
        <v>4843.75</v>
      </c>
      <c r="G114" s="161">
        <v>5075</v>
      </c>
      <c r="H114" s="161">
        <v>5216.75</v>
      </c>
      <c r="I114" s="509">
        <v>5362</v>
      </c>
      <c r="J114" s="521">
        <f>(V114-D114)/4+D114</f>
        <v>4410.1875</v>
      </c>
      <c r="K114" s="522">
        <f t="shared" ref="K114:O129" si="37">(W114-E114)/4+E114</f>
        <v>4716.0625</v>
      </c>
      <c r="L114" s="522">
        <f t="shared" si="37"/>
        <v>4944.3125</v>
      </c>
      <c r="M114" s="522">
        <f t="shared" si="37"/>
        <v>5183.5</v>
      </c>
      <c r="N114" s="522">
        <f t="shared" si="37"/>
        <v>5324.3125</v>
      </c>
      <c r="O114" s="538">
        <f t="shared" si="37"/>
        <v>5468.75</v>
      </c>
      <c r="P114" s="575">
        <f>J114-D114</f>
        <v>78.9375</v>
      </c>
      <c r="Q114" s="512">
        <f t="shared" ref="Q114:U129" si="38">K114-E114</f>
        <v>93.3125</v>
      </c>
      <c r="R114" s="512">
        <f t="shared" si="38"/>
        <v>100.5625</v>
      </c>
      <c r="S114" s="512">
        <f t="shared" si="38"/>
        <v>108.5</v>
      </c>
      <c r="T114" s="512">
        <f t="shared" si="38"/>
        <v>107.5625</v>
      </c>
      <c r="U114" s="513">
        <f t="shared" si="38"/>
        <v>106.75</v>
      </c>
      <c r="V114" s="518">
        <v>4647</v>
      </c>
      <c r="W114" s="162">
        <f>ROUNDUP(V114*$W$15+V114,0)</f>
        <v>4996</v>
      </c>
      <c r="X114" s="162">
        <f>ROUNDUP(W114*$X$15+W114,0)</f>
        <v>5246</v>
      </c>
      <c r="Y114" s="162">
        <f>ROUNDUP(X114*$Y$15+X114,0)</f>
        <v>5509</v>
      </c>
      <c r="Z114" s="162">
        <f>ROUNDUP(Y114*$Z$15+Y114,0)</f>
        <v>5647</v>
      </c>
      <c r="AA114" s="527">
        <f>ROUNDUP(Z114*$AA$15+Z114,0)</f>
        <v>5789</v>
      </c>
      <c r="AB114" s="566">
        <f>V114-D114</f>
        <v>315.75</v>
      </c>
      <c r="AC114" s="573">
        <f t="shared" ref="AC114:AG129" si="39">W114-E114</f>
        <v>373.25</v>
      </c>
      <c r="AD114" s="573">
        <f t="shared" si="39"/>
        <v>402.25</v>
      </c>
      <c r="AE114" s="573">
        <f t="shared" si="39"/>
        <v>434</v>
      </c>
      <c r="AF114" s="573">
        <f t="shared" si="39"/>
        <v>430.25</v>
      </c>
      <c r="AG114" s="574">
        <f t="shared" si="39"/>
        <v>427</v>
      </c>
      <c r="AH114" s="587">
        <v>1.86</v>
      </c>
      <c r="AI114" s="152">
        <f t="shared" ref="AI114:AI159" si="40">AH114*$AI$15+AH114</f>
        <v>1.9995000000000001</v>
      </c>
      <c r="AJ114" s="152">
        <f>AI114*$AJ$15+AI114</f>
        <v>2.099475</v>
      </c>
      <c r="AK114" s="152">
        <f>AJ114*$AK$15+AJ114</f>
        <v>2.2044487500000001</v>
      </c>
      <c r="AL114" s="152">
        <f>AK114*$AL$15+AK114</f>
        <v>2.2595599687500001</v>
      </c>
      <c r="AM114" s="153">
        <f>AL114*$AM$15+AL114</f>
        <v>2.3160489679687499</v>
      </c>
    </row>
    <row r="115" spans="1:39" ht="13.5" customHeight="1" x14ac:dyDescent="0.2">
      <c r="A115" s="1061"/>
      <c r="B115" s="110" t="s">
        <v>131</v>
      </c>
      <c r="C115" s="215" t="s">
        <v>15</v>
      </c>
      <c r="D115" s="87">
        <v>4009.5</v>
      </c>
      <c r="E115" s="84">
        <v>4278.25</v>
      </c>
      <c r="F115" s="84">
        <v>4482.75</v>
      </c>
      <c r="G115" s="84">
        <v>4695</v>
      </c>
      <c r="H115" s="84">
        <v>4827.25</v>
      </c>
      <c r="I115" s="510">
        <v>4961</v>
      </c>
      <c r="J115" s="523">
        <f t="shared" ref="J115:O159" si="41">(V115-D115)/4+D115</f>
        <v>4082.625</v>
      </c>
      <c r="K115" s="524">
        <f t="shared" si="37"/>
        <v>4364.9375</v>
      </c>
      <c r="L115" s="524">
        <f t="shared" si="37"/>
        <v>4576.3125</v>
      </c>
      <c r="M115" s="524">
        <f t="shared" si="37"/>
        <v>4796.25</v>
      </c>
      <c r="N115" s="524">
        <f t="shared" si="37"/>
        <v>4927.4375</v>
      </c>
      <c r="O115" s="539">
        <f t="shared" si="37"/>
        <v>5060.5</v>
      </c>
      <c r="P115" s="576">
        <f t="shared" ref="P115:U159" si="42">J115-D115</f>
        <v>73.125</v>
      </c>
      <c r="Q115" s="514">
        <f t="shared" si="38"/>
        <v>86.6875</v>
      </c>
      <c r="R115" s="514">
        <f t="shared" si="38"/>
        <v>93.5625</v>
      </c>
      <c r="S115" s="514">
        <f t="shared" si="38"/>
        <v>101.25</v>
      </c>
      <c r="T115" s="514">
        <f t="shared" si="38"/>
        <v>100.1875</v>
      </c>
      <c r="U115" s="515">
        <f t="shared" si="38"/>
        <v>99.5</v>
      </c>
      <c r="V115" s="519">
        <v>4302</v>
      </c>
      <c r="W115" s="145">
        <f t="shared" ref="W115:W159" si="43">ROUNDUP(V115*$W$15+V115,0)</f>
        <v>4625</v>
      </c>
      <c r="X115" s="145">
        <f t="shared" ref="X115:X159" si="44">ROUNDUP(W115*$X$15+W115,0)</f>
        <v>4857</v>
      </c>
      <c r="Y115" s="145">
        <f t="shared" ref="Y115:Y159" si="45">ROUNDUP(X115*$Y$15+X115,0)</f>
        <v>5100</v>
      </c>
      <c r="Z115" s="145">
        <f t="shared" ref="Z115:Z159" si="46">ROUNDUP(Y115*$Z$15+Y115,0)</f>
        <v>5228</v>
      </c>
      <c r="AA115" s="528">
        <f t="shared" ref="AA115:AA159" si="47">ROUNDUP(Z115*$AA$15+Z115,0)</f>
        <v>5359</v>
      </c>
      <c r="AB115" s="567">
        <f t="shared" ref="AB115:AG159" si="48">V115-D115</f>
        <v>292.5</v>
      </c>
      <c r="AC115" s="568">
        <f t="shared" si="39"/>
        <v>346.75</v>
      </c>
      <c r="AD115" s="568">
        <f t="shared" si="39"/>
        <v>374.25</v>
      </c>
      <c r="AE115" s="568">
        <f t="shared" si="39"/>
        <v>405</v>
      </c>
      <c r="AF115" s="568">
        <f t="shared" si="39"/>
        <v>400.75</v>
      </c>
      <c r="AG115" s="569">
        <f t="shared" si="39"/>
        <v>398</v>
      </c>
      <c r="AH115" s="588">
        <v>1.72</v>
      </c>
      <c r="AI115" s="147">
        <f t="shared" si="40"/>
        <v>1.849</v>
      </c>
      <c r="AJ115" s="147">
        <f t="shared" ref="AJ115:AJ159" si="49">AI115*$AJ$15+AI115</f>
        <v>1.9414499999999999</v>
      </c>
      <c r="AK115" s="147">
        <f t="shared" ref="AK115:AK159" si="50">AJ115*$AK$15+AJ115</f>
        <v>2.0385225</v>
      </c>
      <c r="AL115" s="147">
        <f t="shared" ref="AL115:AL159" si="51">AK115*$AL$15+AK115</f>
        <v>2.0894855625000002</v>
      </c>
      <c r="AM115" s="148">
        <f t="shared" ref="AM115:AM159" si="52">AL115*$AM$15+AL115</f>
        <v>2.1417227015625002</v>
      </c>
    </row>
    <row r="116" spans="1:39" x14ac:dyDescent="0.2">
      <c r="A116" s="1061"/>
      <c r="B116" s="110" t="s">
        <v>132</v>
      </c>
      <c r="C116" s="215" t="s">
        <v>15</v>
      </c>
      <c r="D116" s="87">
        <v>3772.25</v>
      </c>
      <c r="E116" s="84">
        <v>4025.25</v>
      </c>
      <c r="F116" s="84">
        <v>4217.5</v>
      </c>
      <c r="G116" s="84">
        <v>4417.5</v>
      </c>
      <c r="H116" s="84">
        <v>4540</v>
      </c>
      <c r="I116" s="510">
        <v>4664.5</v>
      </c>
      <c r="J116" s="523">
        <f t="shared" si="41"/>
        <v>3883.1875</v>
      </c>
      <c r="K116" s="524">
        <f t="shared" si="37"/>
        <v>4152.1875</v>
      </c>
      <c r="L116" s="524">
        <f t="shared" si="37"/>
        <v>4353.125</v>
      </c>
      <c r="M116" s="524">
        <f t="shared" si="37"/>
        <v>4562.625</v>
      </c>
      <c r="N116" s="524">
        <f t="shared" si="37"/>
        <v>4685.75</v>
      </c>
      <c r="O116" s="539">
        <f t="shared" si="37"/>
        <v>4811.375</v>
      </c>
      <c r="P116" s="576">
        <f t="shared" si="42"/>
        <v>110.9375</v>
      </c>
      <c r="Q116" s="514">
        <f t="shared" si="38"/>
        <v>126.9375</v>
      </c>
      <c r="R116" s="514">
        <f t="shared" si="38"/>
        <v>135.625</v>
      </c>
      <c r="S116" s="514">
        <f t="shared" si="38"/>
        <v>145.125</v>
      </c>
      <c r="T116" s="514">
        <f t="shared" si="38"/>
        <v>145.75</v>
      </c>
      <c r="U116" s="515">
        <f t="shared" si="38"/>
        <v>146.875</v>
      </c>
      <c r="V116" s="519">
        <v>4216</v>
      </c>
      <c r="W116" s="145">
        <f t="shared" si="43"/>
        <v>4533</v>
      </c>
      <c r="X116" s="145">
        <f t="shared" si="44"/>
        <v>4760</v>
      </c>
      <c r="Y116" s="145">
        <f t="shared" si="45"/>
        <v>4998</v>
      </c>
      <c r="Z116" s="145">
        <f t="shared" si="46"/>
        <v>5123</v>
      </c>
      <c r="AA116" s="528">
        <f t="shared" si="47"/>
        <v>5252</v>
      </c>
      <c r="AB116" s="567">
        <f t="shared" si="48"/>
        <v>443.75</v>
      </c>
      <c r="AC116" s="568">
        <f t="shared" si="39"/>
        <v>507.75</v>
      </c>
      <c r="AD116" s="568">
        <f t="shared" si="39"/>
        <v>542.5</v>
      </c>
      <c r="AE116" s="568">
        <f t="shared" si="39"/>
        <v>580.5</v>
      </c>
      <c r="AF116" s="568">
        <f t="shared" si="39"/>
        <v>583</v>
      </c>
      <c r="AG116" s="569">
        <f t="shared" si="39"/>
        <v>587.5</v>
      </c>
      <c r="AH116" s="588">
        <v>1.69</v>
      </c>
      <c r="AI116" s="147">
        <f t="shared" si="40"/>
        <v>1.8167499999999999</v>
      </c>
      <c r="AJ116" s="147">
        <f t="shared" si="49"/>
        <v>1.9075874999999998</v>
      </c>
      <c r="AK116" s="147">
        <f t="shared" si="50"/>
        <v>2.0029668749999998</v>
      </c>
      <c r="AL116" s="147">
        <f t="shared" si="51"/>
        <v>2.0530410468749998</v>
      </c>
      <c r="AM116" s="148">
        <f t="shared" si="52"/>
        <v>2.1043670730468746</v>
      </c>
    </row>
    <row r="117" spans="1:39" ht="13.5" thickBot="1" x14ac:dyDescent="0.25">
      <c r="A117" s="1062"/>
      <c r="B117" s="112" t="s">
        <v>133</v>
      </c>
      <c r="C117" s="216" t="s">
        <v>15</v>
      </c>
      <c r="D117" s="89">
        <v>3178</v>
      </c>
      <c r="E117" s="90">
        <v>3370</v>
      </c>
      <c r="F117" s="90">
        <v>3507.25</v>
      </c>
      <c r="G117" s="90">
        <v>3651.75</v>
      </c>
      <c r="H117" s="90">
        <v>3728</v>
      </c>
      <c r="I117" s="511">
        <v>3805.75</v>
      </c>
      <c r="J117" s="525">
        <f t="shared" si="41"/>
        <v>3371</v>
      </c>
      <c r="K117" s="526">
        <f t="shared" si="37"/>
        <v>3589.25</v>
      </c>
      <c r="L117" s="526">
        <f t="shared" si="37"/>
        <v>3745.4375</v>
      </c>
      <c r="M117" s="526">
        <f t="shared" si="37"/>
        <v>3909.5625</v>
      </c>
      <c r="N117" s="526">
        <f t="shared" si="37"/>
        <v>3996.25</v>
      </c>
      <c r="O117" s="540">
        <f t="shared" si="37"/>
        <v>4084.8125</v>
      </c>
      <c r="P117" s="577">
        <f t="shared" si="42"/>
        <v>193</v>
      </c>
      <c r="Q117" s="516">
        <f t="shared" si="38"/>
        <v>219.25</v>
      </c>
      <c r="R117" s="516">
        <f t="shared" si="38"/>
        <v>238.1875</v>
      </c>
      <c r="S117" s="516">
        <f t="shared" si="38"/>
        <v>257.8125</v>
      </c>
      <c r="T117" s="516">
        <f t="shared" si="38"/>
        <v>268.25</v>
      </c>
      <c r="U117" s="517">
        <f t="shared" si="38"/>
        <v>279.0625</v>
      </c>
      <c r="V117" s="520">
        <v>3950</v>
      </c>
      <c r="W117" s="164">
        <f t="shared" si="43"/>
        <v>4247</v>
      </c>
      <c r="X117" s="164">
        <f t="shared" si="44"/>
        <v>4460</v>
      </c>
      <c r="Y117" s="164">
        <f t="shared" si="45"/>
        <v>4683</v>
      </c>
      <c r="Z117" s="164">
        <f t="shared" si="46"/>
        <v>4801</v>
      </c>
      <c r="AA117" s="529">
        <f t="shared" si="47"/>
        <v>4922</v>
      </c>
      <c r="AB117" s="570">
        <f t="shared" si="48"/>
        <v>772</v>
      </c>
      <c r="AC117" s="571">
        <f t="shared" si="39"/>
        <v>877</v>
      </c>
      <c r="AD117" s="571">
        <f t="shared" si="39"/>
        <v>952.75</v>
      </c>
      <c r="AE117" s="571">
        <f t="shared" si="39"/>
        <v>1031.25</v>
      </c>
      <c r="AF117" s="571">
        <f t="shared" si="39"/>
        <v>1073</v>
      </c>
      <c r="AG117" s="572">
        <f t="shared" si="39"/>
        <v>1116.25</v>
      </c>
      <c r="AH117" s="589">
        <v>1.58</v>
      </c>
      <c r="AI117" s="149">
        <f t="shared" si="40"/>
        <v>1.6985000000000001</v>
      </c>
      <c r="AJ117" s="149">
        <f t="shared" si="49"/>
        <v>1.783425</v>
      </c>
      <c r="AK117" s="149">
        <f t="shared" si="50"/>
        <v>1.87259625</v>
      </c>
      <c r="AL117" s="149">
        <f t="shared" si="51"/>
        <v>1.91941115625</v>
      </c>
      <c r="AM117" s="150">
        <f t="shared" si="52"/>
        <v>1.9673964351562501</v>
      </c>
    </row>
    <row r="118" spans="1:39" ht="25.5" customHeight="1" x14ac:dyDescent="0.2">
      <c r="A118" s="1060">
        <v>2</v>
      </c>
      <c r="B118" s="108" t="s">
        <v>205</v>
      </c>
      <c r="C118" s="192" t="s">
        <v>81</v>
      </c>
      <c r="D118" s="160">
        <v>3235.75</v>
      </c>
      <c r="E118" s="161">
        <v>3454</v>
      </c>
      <c r="F118" s="161">
        <v>3617.5</v>
      </c>
      <c r="G118" s="161">
        <v>3788.25</v>
      </c>
      <c r="H118" s="161">
        <v>3891.5</v>
      </c>
      <c r="I118" s="509">
        <v>3997</v>
      </c>
      <c r="J118" s="521">
        <f t="shared" si="41"/>
        <v>3414.3125</v>
      </c>
      <c r="K118" s="522">
        <f t="shared" si="37"/>
        <v>3652.25</v>
      </c>
      <c r="L118" s="522">
        <f t="shared" si="37"/>
        <v>3828.125</v>
      </c>
      <c r="M118" s="522">
        <f t="shared" si="37"/>
        <v>4011.9375</v>
      </c>
      <c r="N118" s="522">
        <f t="shared" si="37"/>
        <v>4118.875</v>
      </c>
      <c r="O118" s="538">
        <f t="shared" si="37"/>
        <v>4228.25</v>
      </c>
      <c r="P118" s="575">
        <f t="shared" si="42"/>
        <v>178.5625</v>
      </c>
      <c r="Q118" s="512">
        <f t="shared" si="38"/>
        <v>198.25</v>
      </c>
      <c r="R118" s="512">
        <f t="shared" si="38"/>
        <v>210.625</v>
      </c>
      <c r="S118" s="512">
        <f t="shared" si="38"/>
        <v>223.6875</v>
      </c>
      <c r="T118" s="512">
        <f t="shared" si="38"/>
        <v>227.375</v>
      </c>
      <c r="U118" s="513">
        <f t="shared" si="38"/>
        <v>231.25</v>
      </c>
      <c r="V118" s="518">
        <v>3950</v>
      </c>
      <c r="W118" s="162">
        <f t="shared" si="43"/>
        <v>4247</v>
      </c>
      <c r="X118" s="162">
        <f t="shared" si="44"/>
        <v>4460</v>
      </c>
      <c r="Y118" s="162">
        <f t="shared" si="45"/>
        <v>4683</v>
      </c>
      <c r="Z118" s="162">
        <f t="shared" si="46"/>
        <v>4801</v>
      </c>
      <c r="AA118" s="527">
        <f t="shared" si="47"/>
        <v>4922</v>
      </c>
      <c r="AB118" s="566">
        <f t="shared" si="48"/>
        <v>714.25</v>
      </c>
      <c r="AC118" s="573">
        <f t="shared" si="39"/>
        <v>793</v>
      </c>
      <c r="AD118" s="573">
        <f t="shared" si="39"/>
        <v>842.5</v>
      </c>
      <c r="AE118" s="573">
        <f t="shared" si="39"/>
        <v>894.75</v>
      </c>
      <c r="AF118" s="573">
        <f t="shared" si="39"/>
        <v>909.5</v>
      </c>
      <c r="AG118" s="574">
        <f t="shared" si="39"/>
        <v>925</v>
      </c>
      <c r="AH118" s="587">
        <v>1.58</v>
      </c>
      <c r="AI118" s="152">
        <f t="shared" si="40"/>
        <v>1.6985000000000001</v>
      </c>
      <c r="AJ118" s="152">
        <f t="shared" si="49"/>
        <v>1.783425</v>
      </c>
      <c r="AK118" s="152">
        <f t="shared" si="50"/>
        <v>1.87259625</v>
      </c>
      <c r="AL118" s="152">
        <f t="shared" si="51"/>
        <v>1.91941115625</v>
      </c>
      <c r="AM118" s="153">
        <f t="shared" si="52"/>
        <v>1.9673964351562501</v>
      </c>
    </row>
    <row r="119" spans="1:39" x14ac:dyDescent="0.2">
      <c r="A119" s="1061"/>
      <c r="B119" s="110" t="s">
        <v>157</v>
      </c>
      <c r="C119" s="193" t="s">
        <v>81</v>
      </c>
      <c r="D119" s="87">
        <v>3138.5</v>
      </c>
      <c r="E119" s="84">
        <v>3349.75</v>
      </c>
      <c r="F119" s="84">
        <v>3508.75</v>
      </c>
      <c r="G119" s="84">
        <v>3674</v>
      </c>
      <c r="H119" s="84">
        <v>3774.25</v>
      </c>
      <c r="I119" s="510">
        <v>3874.75</v>
      </c>
      <c r="J119" s="523">
        <f t="shared" si="41"/>
        <v>3316.375</v>
      </c>
      <c r="K119" s="524">
        <f t="shared" si="37"/>
        <v>3547.0625</v>
      </c>
      <c r="L119" s="524">
        <f t="shared" si="37"/>
        <v>3718.0625</v>
      </c>
      <c r="M119" s="524">
        <f t="shared" si="37"/>
        <v>3896.5</v>
      </c>
      <c r="N119" s="524">
        <f t="shared" si="37"/>
        <v>4000.4375</v>
      </c>
      <c r="O119" s="539">
        <f t="shared" si="37"/>
        <v>4105.0625</v>
      </c>
      <c r="P119" s="576">
        <f t="shared" si="42"/>
        <v>177.875</v>
      </c>
      <c r="Q119" s="514">
        <f t="shared" si="38"/>
        <v>197.3125</v>
      </c>
      <c r="R119" s="514">
        <f t="shared" si="38"/>
        <v>209.3125</v>
      </c>
      <c r="S119" s="514">
        <f t="shared" si="38"/>
        <v>222.5</v>
      </c>
      <c r="T119" s="514">
        <f t="shared" si="38"/>
        <v>226.1875</v>
      </c>
      <c r="U119" s="515">
        <f t="shared" si="38"/>
        <v>230.3125</v>
      </c>
      <c r="V119" s="519">
        <v>3850</v>
      </c>
      <c r="W119" s="145">
        <f t="shared" si="43"/>
        <v>4139</v>
      </c>
      <c r="X119" s="145">
        <f t="shared" si="44"/>
        <v>4346</v>
      </c>
      <c r="Y119" s="145">
        <f t="shared" si="45"/>
        <v>4564</v>
      </c>
      <c r="Z119" s="145">
        <f t="shared" si="46"/>
        <v>4679</v>
      </c>
      <c r="AA119" s="528">
        <f t="shared" si="47"/>
        <v>4796</v>
      </c>
      <c r="AB119" s="567">
        <f t="shared" si="48"/>
        <v>711.5</v>
      </c>
      <c r="AC119" s="568">
        <f t="shared" si="39"/>
        <v>789.25</v>
      </c>
      <c r="AD119" s="568">
        <f t="shared" si="39"/>
        <v>837.25</v>
      </c>
      <c r="AE119" s="568">
        <f t="shared" si="39"/>
        <v>890</v>
      </c>
      <c r="AF119" s="568">
        <f t="shared" si="39"/>
        <v>904.75</v>
      </c>
      <c r="AG119" s="569">
        <f t="shared" si="39"/>
        <v>921.25</v>
      </c>
      <c r="AH119" s="588">
        <v>1.54</v>
      </c>
      <c r="AI119" s="147">
        <f t="shared" si="40"/>
        <v>1.6555</v>
      </c>
      <c r="AJ119" s="147">
        <f t="shared" si="49"/>
        <v>1.738275</v>
      </c>
      <c r="AK119" s="147">
        <f t="shared" si="50"/>
        <v>1.8251887500000001</v>
      </c>
      <c r="AL119" s="147">
        <f t="shared" si="51"/>
        <v>1.8708184687500002</v>
      </c>
      <c r="AM119" s="148">
        <f t="shared" si="52"/>
        <v>1.9175889304687503</v>
      </c>
    </row>
    <row r="120" spans="1:39" x14ac:dyDescent="0.2">
      <c r="A120" s="1061"/>
      <c r="B120" s="110" t="s">
        <v>158</v>
      </c>
      <c r="C120" s="193" t="s">
        <v>81</v>
      </c>
      <c r="D120" s="87">
        <v>3040.5</v>
      </c>
      <c r="E120" s="84">
        <v>3245.25</v>
      </c>
      <c r="F120" s="84">
        <v>3398.75</v>
      </c>
      <c r="G120" s="84">
        <v>3558.75</v>
      </c>
      <c r="H120" s="84">
        <v>3655.25</v>
      </c>
      <c r="I120" s="510">
        <v>3752.75</v>
      </c>
      <c r="J120" s="523">
        <f t="shared" si="41"/>
        <v>3217.875</v>
      </c>
      <c r="K120" s="524">
        <f t="shared" si="37"/>
        <v>3441.9375</v>
      </c>
      <c r="L120" s="524">
        <f t="shared" si="37"/>
        <v>3607.5625</v>
      </c>
      <c r="M120" s="524">
        <f t="shared" si="37"/>
        <v>3780.5625</v>
      </c>
      <c r="N120" s="524">
        <f t="shared" si="37"/>
        <v>3880.9375</v>
      </c>
      <c r="O120" s="539">
        <f t="shared" si="37"/>
        <v>3982.5625</v>
      </c>
      <c r="P120" s="576">
        <f t="shared" si="42"/>
        <v>177.375</v>
      </c>
      <c r="Q120" s="514">
        <f t="shared" si="38"/>
        <v>196.6875</v>
      </c>
      <c r="R120" s="514">
        <f t="shared" si="38"/>
        <v>208.8125</v>
      </c>
      <c r="S120" s="514">
        <f t="shared" si="38"/>
        <v>221.8125</v>
      </c>
      <c r="T120" s="514">
        <f t="shared" si="38"/>
        <v>225.6875</v>
      </c>
      <c r="U120" s="515">
        <f t="shared" si="38"/>
        <v>229.8125</v>
      </c>
      <c r="V120" s="519">
        <v>3750</v>
      </c>
      <c r="W120" s="145">
        <f t="shared" si="43"/>
        <v>4032</v>
      </c>
      <c r="X120" s="145">
        <f t="shared" si="44"/>
        <v>4234</v>
      </c>
      <c r="Y120" s="145">
        <f t="shared" si="45"/>
        <v>4446</v>
      </c>
      <c r="Z120" s="145">
        <f t="shared" si="46"/>
        <v>4558</v>
      </c>
      <c r="AA120" s="528">
        <f t="shared" si="47"/>
        <v>4672</v>
      </c>
      <c r="AB120" s="567">
        <f t="shared" si="48"/>
        <v>709.5</v>
      </c>
      <c r="AC120" s="568">
        <f t="shared" si="39"/>
        <v>786.75</v>
      </c>
      <c r="AD120" s="568">
        <f t="shared" si="39"/>
        <v>835.25</v>
      </c>
      <c r="AE120" s="568">
        <f t="shared" si="39"/>
        <v>887.25</v>
      </c>
      <c r="AF120" s="568">
        <f t="shared" si="39"/>
        <v>902.75</v>
      </c>
      <c r="AG120" s="569">
        <f t="shared" si="39"/>
        <v>919.25</v>
      </c>
      <c r="AH120" s="588">
        <v>1.5</v>
      </c>
      <c r="AI120" s="147">
        <f t="shared" si="40"/>
        <v>1.6125</v>
      </c>
      <c r="AJ120" s="147">
        <f t="shared" si="49"/>
        <v>1.693125</v>
      </c>
      <c r="AK120" s="147">
        <f t="shared" si="50"/>
        <v>1.7777812500000001</v>
      </c>
      <c r="AL120" s="147">
        <f t="shared" si="51"/>
        <v>1.82222578125</v>
      </c>
      <c r="AM120" s="148">
        <f t="shared" si="52"/>
        <v>1.8677814257812499</v>
      </c>
    </row>
    <row r="121" spans="1:39" ht="13.5" thickBot="1" x14ac:dyDescent="0.25">
      <c r="A121" s="1062"/>
      <c r="B121" s="112" t="s">
        <v>147</v>
      </c>
      <c r="C121" s="217" t="s">
        <v>81</v>
      </c>
      <c r="D121" s="89">
        <v>2942</v>
      </c>
      <c r="E121" s="90">
        <v>3115.75</v>
      </c>
      <c r="F121" s="90">
        <v>3241</v>
      </c>
      <c r="G121" s="90">
        <v>3372.25</v>
      </c>
      <c r="H121" s="90">
        <v>3440.75</v>
      </c>
      <c r="I121" s="511">
        <v>3510.75</v>
      </c>
      <c r="J121" s="525">
        <f t="shared" si="41"/>
        <v>3109</v>
      </c>
      <c r="K121" s="526">
        <f t="shared" si="37"/>
        <v>3307.0625</v>
      </c>
      <c r="L121" s="526">
        <f t="shared" si="37"/>
        <v>3449.75</v>
      </c>
      <c r="M121" s="526">
        <f t="shared" si="37"/>
        <v>3599.1875</v>
      </c>
      <c r="N121" s="526">
        <f t="shared" si="37"/>
        <v>3677.3125</v>
      </c>
      <c r="O121" s="540">
        <f t="shared" si="37"/>
        <v>3757.3125</v>
      </c>
      <c r="P121" s="577">
        <f t="shared" si="42"/>
        <v>167</v>
      </c>
      <c r="Q121" s="516">
        <f t="shared" si="38"/>
        <v>191.3125</v>
      </c>
      <c r="R121" s="516">
        <f t="shared" si="38"/>
        <v>208.75</v>
      </c>
      <c r="S121" s="516">
        <f t="shared" si="38"/>
        <v>226.9375</v>
      </c>
      <c r="T121" s="516">
        <f t="shared" si="38"/>
        <v>236.5625</v>
      </c>
      <c r="U121" s="517">
        <f t="shared" si="38"/>
        <v>246.5625</v>
      </c>
      <c r="V121" s="520">
        <v>3610</v>
      </c>
      <c r="W121" s="164">
        <f t="shared" si="43"/>
        <v>3881</v>
      </c>
      <c r="X121" s="164">
        <f t="shared" si="44"/>
        <v>4076</v>
      </c>
      <c r="Y121" s="164">
        <f t="shared" si="45"/>
        <v>4280</v>
      </c>
      <c r="Z121" s="164">
        <f t="shared" si="46"/>
        <v>4387</v>
      </c>
      <c r="AA121" s="529">
        <f t="shared" si="47"/>
        <v>4497</v>
      </c>
      <c r="AB121" s="570">
        <f t="shared" si="48"/>
        <v>668</v>
      </c>
      <c r="AC121" s="571">
        <f t="shared" si="39"/>
        <v>765.25</v>
      </c>
      <c r="AD121" s="571">
        <f t="shared" si="39"/>
        <v>835</v>
      </c>
      <c r="AE121" s="571">
        <f t="shared" si="39"/>
        <v>907.75</v>
      </c>
      <c r="AF121" s="571">
        <f t="shared" si="39"/>
        <v>946.25</v>
      </c>
      <c r="AG121" s="572">
        <f t="shared" si="39"/>
        <v>986.25</v>
      </c>
      <c r="AH121" s="589">
        <v>1.44</v>
      </c>
      <c r="AI121" s="149">
        <f t="shared" si="40"/>
        <v>1.548</v>
      </c>
      <c r="AJ121" s="149">
        <f t="shared" si="49"/>
        <v>1.6254</v>
      </c>
      <c r="AK121" s="149">
        <f t="shared" si="50"/>
        <v>1.7066699999999999</v>
      </c>
      <c r="AL121" s="149">
        <f t="shared" si="51"/>
        <v>1.7493367499999999</v>
      </c>
      <c r="AM121" s="150">
        <f t="shared" si="52"/>
        <v>1.7930701687499999</v>
      </c>
    </row>
    <row r="122" spans="1:39" x14ac:dyDescent="0.2">
      <c r="A122" s="1060">
        <v>3</v>
      </c>
      <c r="B122" s="187" t="s">
        <v>207</v>
      </c>
      <c r="C122" s="192" t="s">
        <v>15</v>
      </c>
      <c r="D122" s="160">
        <v>4261.25</v>
      </c>
      <c r="E122" s="161">
        <v>4547.75</v>
      </c>
      <c r="F122" s="161">
        <v>4766</v>
      </c>
      <c r="G122" s="161">
        <v>4992.5</v>
      </c>
      <c r="H122" s="161">
        <v>5132.5</v>
      </c>
      <c r="I122" s="509">
        <v>5274.75</v>
      </c>
      <c r="J122" s="521">
        <f t="shared" si="41"/>
        <v>4363.9375</v>
      </c>
      <c r="K122" s="522">
        <f t="shared" si="37"/>
        <v>4666.5625</v>
      </c>
      <c r="L122" s="522">
        <f t="shared" si="37"/>
        <v>4893.25</v>
      </c>
      <c r="M122" s="522">
        <f t="shared" si="37"/>
        <v>5129.125</v>
      </c>
      <c r="N122" s="522">
        <f t="shared" si="37"/>
        <v>5268.875</v>
      </c>
      <c r="O122" s="538">
        <f t="shared" si="37"/>
        <v>5411.0625</v>
      </c>
      <c r="P122" s="575">
        <f t="shared" si="42"/>
        <v>102.6875</v>
      </c>
      <c r="Q122" s="512">
        <f t="shared" si="38"/>
        <v>118.8125</v>
      </c>
      <c r="R122" s="512">
        <f t="shared" si="38"/>
        <v>127.25</v>
      </c>
      <c r="S122" s="512">
        <f t="shared" si="38"/>
        <v>136.625</v>
      </c>
      <c r="T122" s="512">
        <f t="shared" si="38"/>
        <v>136.375</v>
      </c>
      <c r="U122" s="513">
        <f t="shared" si="38"/>
        <v>136.3125</v>
      </c>
      <c r="V122" s="518">
        <v>4672</v>
      </c>
      <c r="W122" s="162">
        <f t="shared" si="43"/>
        <v>5023</v>
      </c>
      <c r="X122" s="162">
        <f t="shared" si="44"/>
        <v>5275</v>
      </c>
      <c r="Y122" s="162">
        <f t="shared" si="45"/>
        <v>5539</v>
      </c>
      <c r="Z122" s="162">
        <f t="shared" si="46"/>
        <v>5678</v>
      </c>
      <c r="AA122" s="527">
        <f t="shared" si="47"/>
        <v>5820</v>
      </c>
      <c r="AB122" s="566">
        <f t="shared" si="48"/>
        <v>410.75</v>
      </c>
      <c r="AC122" s="573">
        <f t="shared" si="39"/>
        <v>475.25</v>
      </c>
      <c r="AD122" s="573">
        <f t="shared" si="39"/>
        <v>509</v>
      </c>
      <c r="AE122" s="573">
        <f t="shared" si="39"/>
        <v>546.5</v>
      </c>
      <c r="AF122" s="573">
        <f t="shared" si="39"/>
        <v>545.5</v>
      </c>
      <c r="AG122" s="574">
        <f t="shared" si="39"/>
        <v>545.25</v>
      </c>
      <c r="AH122" s="587">
        <v>1.87</v>
      </c>
      <c r="AI122" s="152">
        <f t="shared" si="40"/>
        <v>2.0102500000000001</v>
      </c>
      <c r="AJ122" s="152">
        <f t="shared" si="49"/>
        <v>2.1107624999999999</v>
      </c>
      <c r="AK122" s="152">
        <f t="shared" si="50"/>
        <v>2.2163006249999997</v>
      </c>
      <c r="AL122" s="152">
        <f t="shared" si="51"/>
        <v>2.2717081406249995</v>
      </c>
      <c r="AM122" s="153">
        <f t="shared" si="52"/>
        <v>2.3285008441406245</v>
      </c>
    </row>
    <row r="123" spans="1:39" x14ac:dyDescent="0.2">
      <c r="A123" s="1061"/>
      <c r="B123" s="178" t="s">
        <v>218</v>
      </c>
      <c r="C123" s="193" t="s">
        <v>15</v>
      </c>
      <c r="D123" s="87">
        <v>3788.25</v>
      </c>
      <c r="E123" s="84">
        <v>4042</v>
      </c>
      <c r="F123" s="84">
        <v>4234.75</v>
      </c>
      <c r="G123" s="84">
        <v>4435.25</v>
      </c>
      <c r="H123" s="84">
        <v>4558.75</v>
      </c>
      <c r="I123" s="510">
        <v>4684.5</v>
      </c>
      <c r="J123" s="523">
        <f t="shared" si="41"/>
        <v>3885.9375</v>
      </c>
      <c r="K123" s="524">
        <f t="shared" si="37"/>
        <v>4154.75</v>
      </c>
      <c r="L123" s="524">
        <f t="shared" si="37"/>
        <v>4355.5625</v>
      </c>
      <c r="M123" s="524">
        <f t="shared" si="37"/>
        <v>4564.9375</v>
      </c>
      <c r="N123" s="524">
        <f t="shared" si="37"/>
        <v>4688.5625</v>
      </c>
      <c r="O123" s="539">
        <f t="shared" si="37"/>
        <v>4814.625</v>
      </c>
      <c r="P123" s="576">
        <f t="shared" si="42"/>
        <v>97.6875</v>
      </c>
      <c r="Q123" s="514">
        <f t="shared" si="38"/>
        <v>112.75</v>
      </c>
      <c r="R123" s="514">
        <f t="shared" si="38"/>
        <v>120.8125</v>
      </c>
      <c r="S123" s="514">
        <f t="shared" si="38"/>
        <v>129.6875</v>
      </c>
      <c r="T123" s="514">
        <f t="shared" si="38"/>
        <v>129.8125</v>
      </c>
      <c r="U123" s="515">
        <f t="shared" si="38"/>
        <v>130.125</v>
      </c>
      <c r="V123" s="519">
        <v>4179</v>
      </c>
      <c r="W123" s="145">
        <f t="shared" si="43"/>
        <v>4493</v>
      </c>
      <c r="X123" s="145">
        <f t="shared" si="44"/>
        <v>4718</v>
      </c>
      <c r="Y123" s="145">
        <f t="shared" si="45"/>
        <v>4954</v>
      </c>
      <c r="Z123" s="145">
        <f t="shared" si="46"/>
        <v>5078</v>
      </c>
      <c r="AA123" s="528">
        <f t="shared" si="47"/>
        <v>5205</v>
      </c>
      <c r="AB123" s="567">
        <f t="shared" si="48"/>
        <v>390.75</v>
      </c>
      <c r="AC123" s="568">
        <f t="shared" si="39"/>
        <v>451</v>
      </c>
      <c r="AD123" s="568">
        <f t="shared" si="39"/>
        <v>483.25</v>
      </c>
      <c r="AE123" s="568">
        <f t="shared" si="39"/>
        <v>518.75</v>
      </c>
      <c r="AF123" s="568">
        <f t="shared" si="39"/>
        <v>519.25</v>
      </c>
      <c r="AG123" s="569">
        <f t="shared" si="39"/>
        <v>520.5</v>
      </c>
      <c r="AH123" s="588">
        <v>1.67</v>
      </c>
      <c r="AI123" s="147">
        <f t="shared" si="40"/>
        <v>1.79525</v>
      </c>
      <c r="AJ123" s="147">
        <f t="shared" si="49"/>
        <v>1.8850125</v>
      </c>
      <c r="AK123" s="147">
        <f t="shared" si="50"/>
        <v>1.9792631249999999</v>
      </c>
      <c r="AL123" s="147">
        <f t="shared" si="51"/>
        <v>2.0287447031250001</v>
      </c>
      <c r="AM123" s="148">
        <f t="shared" si="52"/>
        <v>2.079463320703125</v>
      </c>
    </row>
    <row r="124" spans="1:39" x14ac:dyDescent="0.2">
      <c r="A124" s="1061"/>
      <c r="B124" s="178" t="s">
        <v>127</v>
      </c>
      <c r="C124" s="193" t="s">
        <v>15</v>
      </c>
      <c r="D124" s="87">
        <v>3441.5</v>
      </c>
      <c r="E124" s="84">
        <v>3672.5</v>
      </c>
      <c r="F124" s="84">
        <v>3846.75</v>
      </c>
      <c r="G124" s="84">
        <v>4028.75</v>
      </c>
      <c r="H124" s="84">
        <v>4139.25</v>
      </c>
      <c r="I124" s="510">
        <v>4252.75</v>
      </c>
      <c r="J124" s="523">
        <f t="shared" si="41"/>
        <v>3581.125</v>
      </c>
      <c r="K124" s="524">
        <f t="shared" si="37"/>
        <v>3829.375</v>
      </c>
      <c r="L124" s="524">
        <f t="shared" si="37"/>
        <v>4013.8125</v>
      </c>
      <c r="M124" s="524">
        <f t="shared" si="37"/>
        <v>4206.8125</v>
      </c>
      <c r="N124" s="524">
        <f t="shared" si="37"/>
        <v>4319.4375</v>
      </c>
      <c r="O124" s="539">
        <f t="shared" si="37"/>
        <v>4435.0625</v>
      </c>
      <c r="P124" s="576">
        <f t="shared" si="42"/>
        <v>139.625</v>
      </c>
      <c r="Q124" s="514">
        <f t="shared" si="38"/>
        <v>156.875</v>
      </c>
      <c r="R124" s="514">
        <f t="shared" si="38"/>
        <v>167.0625</v>
      </c>
      <c r="S124" s="514">
        <f t="shared" si="38"/>
        <v>178.0625</v>
      </c>
      <c r="T124" s="514">
        <f t="shared" si="38"/>
        <v>180.1875</v>
      </c>
      <c r="U124" s="515">
        <f t="shared" si="38"/>
        <v>182.3125</v>
      </c>
      <c r="V124" s="519">
        <v>4000</v>
      </c>
      <c r="W124" s="145">
        <f t="shared" si="43"/>
        <v>4300</v>
      </c>
      <c r="X124" s="145">
        <f t="shared" si="44"/>
        <v>4515</v>
      </c>
      <c r="Y124" s="145">
        <f t="shared" si="45"/>
        <v>4741</v>
      </c>
      <c r="Z124" s="145">
        <f t="shared" si="46"/>
        <v>4860</v>
      </c>
      <c r="AA124" s="528">
        <f t="shared" si="47"/>
        <v>4982</v>
      </c>
      <c r="AB124" s="567">
        <f t="shared" si="48"/>
        <v>558.5</v>
      </c>
      <c r="AC124" s="568">
        <f t="shared" si="39"/>
        <v>627.5</v>
      </c>
      <c r="AD124" s="568">
        <f t="shared" si="39"/>
        <v>668.25</v>
      </c>
      <c r="AE124" s="568">
        <f t="shared" si="39"/>
        <v>712.25</v>
      </c>
      <c r="AF124" s="568">
        <f t="shared" si="39"/>
        <v>720.75</v>
      </c>
      <c r="AG124" s="569">
        <f t="shared" si="39"/>
        <v>729.25</v>
      </c>
      <c r="AH124" s="588">
        <v>1.6</v>
      </c>
      <c r="AI124" s="147">
        <f t="shared" si="40"/>
        <v>1.7200000000000002</v>
      </c>
      <c r="AJ124" s="147">
        <f t="shared" si="49"/>
        <v>1.8060000000000003</v>
      </c>
      <c r="AK124" s="147">
        <f t="shared" si="50"/>
        <v>1.8963000000000003</v>
      </c>
      <c r="AL124" s="147">
        <f t="shared" si="51"/>
        <v>1.9437075000000004</v>
      </c>
      <c r="AM124" s="148">
        <f t="shared" si="52"/>
        <v>1.9923001875000004</v>
      </c>
    </row>
    <row r="125" spans="1:39" ht="13.5" thickBot="1" x14ac:dyDescent="0.25">
      <c r="A125" s="1062"/>
      <c r="B125" s="188" t="s">
        <v>208</v>
      </c>
      <c r="C125" s="217" t="s">
        <v>15</v>
      </c>
      <c r="D125" s="89">
        <v>3178</v>
      </c>
      <c r="E125" s="90">
        <v>3370</v>
      </c>
      <c r="F125" s="90">
        <v>3507.25</v>
      </c>
      <c r="G125" s="90">
        <v>3651.75</v>
      </c>
      <c r="H125" s="90">
        <v>3728</v>
      </c>
      <c r="I125" s="511">
        <v>3805.75</v>
      </c>
      <c r="J125" s="525">
        <f t="shared" si="41"/>
        <v>3371</v>
      </c>
      <c r="K125" s="526">
        <f t="shared" si="37"/>
        <v>3589.25</v>
      </c>
      <c r="L125" s="526">
        <f t="shared" si="37"/>
        <v>3745.4375</v>
      </c>
      <c r="M125" s="526">
        <f t="shared" si="37"/>
        <v>3909.5625</v>
      </c>
      <c r="N125" s="526">
        <f t="shared" si="37"/>
        <v>3996.25</v>
      </c>
      <c r="O125" s="540">
        <f t="shared" si="37"/>
        <v>4084.8125</v>
      </c>
      <c r="P125" s="577">
        <f t="shared" si="42"/>
        <v>193</v>
      </c>
      <c r="Q125" s="516">
        <f t="shared" si="38"/>
        <v>219.25</v>
      </c>
      <c r="R125" s="516">
        <f t="shared" si="38"/>
        <v>238.1875</v>
      </c>
      <c r="S125" s="516">
        <f t="shared" si="38"/>
        <v>257.8125</v>
      </c>
      <c r="T125" s="516">
        <f t="shared" si="38"/>
        <v>268.25</v>
      </c>
      <c r="U125" s="517">
        <f t="shared" si="38"/>
        <v>279.0625</v>
      </c>
      <c r="V125" s="520">
        <v>3950</v>
      </c>
      <c r="W125" s="164">
        <f t="shared" si="43"/>
        <v>4247</v>
      </c>
      <c r="X125" s="164">
        <f t="shared" si="44"/>
        <v>4460</v>
      </c>
      <c r="Y125" s="164">
        <f t="shared" si="45"/>
        <v>4683</v>
      </c>
      <c r="Z125" s="164">
        <f t="shared" si="46"/>
        <v>4801</v>
      </c>
      <c r="AA125" s="529">
        <f t="shared" si="47"/>
        <v>4922</v>
      </c>
      <c r="AB125" s="570">
        <f t="shared" si="48"/>
        <v>772</v>
      </c>
      <c r="AC125" s="571">
        <f t="shared" si="39"/>
        <v>877</v>
      </c>
      <c r="AD125" s="571">
        <f t="shared" si="39"/>
        <v>952.75</v>
      </c>
      <c r="AE125" s="571">
        <f t="shared" si="39"/>
        <v>1031.25</v>
      </c>
      <c r="AF125" s="571">
        <f t="shared" si="39"/>
        <v>1073</v>
      </c>
      <c r="AG125" s="572">
        <f t="shared" si="39"/>
        <v>1116.25</v>
      </c>
      <c r="AH125" s="589">
        <v>1.58</v>
      </c>
      <c r="AI125" s="149">
        <f t="shared" si="40"/>
        <v>1.6985000000000001</v>
      </c>
      <c r="AJ125" s="149">
        <f t="shared" si="49"/>
        <v>1.783425</v>
      </c>
      <c r="AK125" s="149">
        <f t="shared" si="50"/>
        <v>1.87259625</v>
      </c>
      <c r="AL125" s="149">
        <f t="shared" si="51"/>
        <v>1.91941115625</v>
      </c>
      <c r="AM125" s="150">
        <f t="shared" si="52"/>
        <v>1.9673964351562501</v>
      </c>
    </row>
    <row r="126" spans="1:39" ht="25.5" x14ac:dyDescent="0.2">
      <c r="A126" s="1060">
        <v>4</v>
      </c>
      <c r="B126" s="187" t="s">
        <v>217</v>
      </c>
      <c r="C126" s="192" t="s">
        <v>15</v>
      </c>
      <c r="D126" s="160">
        <v>3756</v>
      </c>
      <c r="E126" s="161">
        <v>4008.25</v>
      </c>
      <c r="F126" s="161">
        <v>4200</v>
      </c>
      <c r="G126" s="161">
        <v>4398.75</v>
      </c>
      <c r="H126" s="161">
        <v>4520.5</v>
      </c>
      <c r="I126" s="509">
        <v>4644.5</v>
      </c>
      <c r="J126" s="521">
        <f t="shared" si="41"/>
        <v>3892.5</v>
      </c>
      <c r="K126" s="522">
        <f t="shared" si="37"/>
        <v>4162.4375</v>
      </c>
      <c r="L126" s="522">
        <f t="shared" si="37"/>
        <v>4364.25</v>
      </c>
      <c r="M126" s="522">
        <f t="shared" si="37"/>
        <v>4574.0625</v>
      </c>
      <c r="N126" s="522">
        <f t="shared" si="37"/>
        <v>4697.375</v>
      </c>
      <c r="O126" s="538">
        <f t="shared" si="37"/>
        <v>4823.125</v>
      </c>
      <c r="P126" s="575">
        <f t="shared" si="42"/>
        <v>136.5</v>
      </c>
      <c r="Q126" s="512">
        <f t="shared" si="38"/>
        <v>154.1875</v>
      </c>
      <c r="R126" s="512">
        <f t="shared" si="38"/>
        <v>164.25</v>
      </c>
      <c r="S126" s="512">
        <f t="shared" si="38"/>
        <v>175.3125</v>
      </c>
      <c r="T126" s="512">
        <f t="shared" si="38"/>
        <v>176.875</v>
      </c>
      <c r="U126" s="513">
        <f t="shared" si="38"/>
        <v>178.625</v>
      </c>
      <c r="V126" s="518">
        <v>4302</v>
      </c>
      <c r="W126" s="162">
        <f t="shared" si="43"/>
        <v>4625</v>
      </c>
      <c r="X126" s="162">
        <f t="shared" si="44"/>
        <v>4857</v>
      </c>
      <c r="Y126" s="162">
        <f t="shared" si="45"/>
        <v>5100</v>
      </c>
      <c r="Z126" s="162">
        <f t="shared" si="46"/>
        <v>5228</v>
      </c>
      <c r="AA126" s="527">
        <f t="shared" si="47"/>
        <v>5359</v>
      </c>
      <c r="AB126" s="566">
        <f t="shared" si="48"/>
        <v>546</v>
      </c>
      <c r="AC126" s="573">
        <f t="shared" si="39"/>
        <v>616.75</v>
      </c>
      <c r="AD126" s="573">
        <f t="shared" si="39"/>
        <v>657</v>
      </c>
      <c r="AE126" s="573">
        <f t="shared" si="39"/>
        <v>701.25</v>
      </c>
      <c r="AF126" s="573">
        <f t="shared" si="39"/>
        <v>707.5</v>
      </c>
      <c r="AG126" s="574">
        <f t="shared" si="39"/>
        <v>714.5</v>
      </c>
      <c r="AH126" s="587">
        <v>1.72</v>
      </c>
      <c r="AI126" s="152">
        <f t="shared" si="40"/>
        <v>1.849</v>
      </c>
      <c r="AJ126" s="152">
        <f t="shared" si="49"/>
        <v>1.9414499999999999</v>
      </c>
      <c r="AK126" s="152">
        <f t="shared" si="50"/>
        <v>2.0385225</v>
      </c>
      <c r="AL126" s="152">
        <f t="shared" si="51"/>
        <v>2.0894855625000002</v>
      </c>
      <c r="AM126" s="153">
        <f t="shared" si="52"/>
        <v>2.1417227015625002</v>
      </c>
    </row>
    <row r="127" spans="1:39" x14ac:dyDescent="0.2">
      <c r="A127" s="1061"/>
      <c r="B127" s="182" t="s">
        <v>216</v>
      </c>
      <c r="C127" s="193" t="s">
        <v>15</v>
      </c>
      <c r="D127" s="87">
        <v>3532.25</v>
      </c>
      <c r="E127" s="84">
        <v>3770.25</v>
      </c>
      <c r="F127" s="84">
        <v>3950.5</v>
      </c>
      <c r="G127" s="84">
        <v>4137</v>
      </c>
      <c r="H127" s="84">
        <v>4250.5</v>
      </c>
      <c r="I127" s="510">
        <v>4366</v>
      </c>
      <c r="J127" s="523">
        <f t="shared" si="41"/>
        <v>3703.1875</v>
      </c>
      <c r="K127" s="524">
        <f t="shared" si="37"/>
        <v>3960.9375</v>
      </c>
      <c r="L127" s="524">
        <f t="shared" si="37"/>
        <v>4152.875</v>
      </c>
      <c r="M127" s="524">
        <f t="shared" si="37"/>
        <v>4352.25</v>
      </c>
      <c r="N127" s="524">
        <f t="shared" si="37"/>
        <v>4468.625</v>
      </c>
      <c r="O127" s="539">
        <f t="shared" si="37"/>
        <v>4587.5</v>
      </c>
      <c r="P127" s="576">
        <f t="shared" si="42"/>
        <v>170.9375</v>
      </c>
      <c r="Q127" s="514">
        <f t="shared" si="38"/>
        <v>190.6875</v>
      </c>
      <c r="R127" s="514">
        <f t="shared" si="38"/>
        <v>202.375</v>
      </c>
      <c r="S127" s="514">
        <f t="shared" si="38"/>
        <v>215.25</v>
      </c>
      <c r="T127" s="514">
        <f t="shared" si="38"/>
        <v>218.125</v>
      </c>
      <c r="U127" s="515">
        <f t="shared" si="38"/>
        <v>221.5</v>
      </c>
      <c r="V127" s="519">
        <v>4216</v>
      </c>
      <c r="W127" s="145">
        <f t="shared" si="43"/>
        <v>4533</v>
      </c>
      <c r="X127" s="145">
        <f t="shared" si="44"/>
        <v>4760</v>
      </c>
      <c r="Y127" s="145">
        <f t="shared" si="45"/>
        <v>4998</v>
      </c>
      <c r="Z127" s="145">
        <f t="shared" si="46"/>
        <v>5123</v>
      </c>
      <c r="AA127" s="528">
        <f t="shared" si="47"/>
        <v>5252</v>
      </c>
      <c r="AB127" s="567">
        <f t="shared" si="48"/>
        <v>683.75</v>
      </c>
      <c r="AC127" s="568">
        <f t="shared" si="39"/>
        <v>762.75</v>
      </c>
      <c r="AD127" s="568">
        <f t="shared" si="39"/>
        <v>809.5</v>
      </c>
      <c r="AE127" s="568">
        <f t="shared" si="39"/>
        <v>861</v>
      </c>
      <c r="AF127" s="568">
        <f t="shared" si="39"/>
        <v>872.5</v>
      </c>
      <c r="AG127" s="569">
        <f t="shared" si="39"/>
        <v>886</v>
      </c>
      <c r="AH127" s="588">
        <v>1.69</v>
      </c>
      <c r="AI127" s="147">
        <f t="shared" si="40"/>
        <v>1.8167499999999999</v>
      </c>
      <c r="AJ127" s="147">
        <f t="shared" si="49"/>
        <v>1.9075874999999998</v>
      </c>
      <c r="AK127" s="147">
        <f t="shared" si="50"/>
        <v>2.0029668749999998</v>
      </c>
      <c r="AL127" s="147">
        <f t="shared" si="51"/>
        <v>2.0530410468749998</v>
      </c>
      <c r="AM127" s="148">
        <f t="shared" si="52"/>
        <v>2.1043670730468746</v>
      </c>
    </row>
    <row r="128" spans="1:39" ht="13.5" thickBot="1" x14ac:dyDescent="0.25">
      <c r="A128" s="1062"/>
      <c r="B128" s="196" t="s">
        <v>83</v>
      </c>
      <c r="C128" s="217" t="s">
        <v>15</v>
      </c>
      <c r="D128" s="89">
        <v>3178</v>
      </c>
      <c r="E128" s="90">
        <v>3370</v>
      </c>
      <c r="F128" s="90">
        <v>3507.25</v>
      </c>
      <c r="G128" s="90">
        <v>3651.75</v>
      </c>
      <c r="H128" s="90">
        <v>3728</v>
      </c>
      <c r="I128" s="511">
        <v>3805.75</v>
      </c>
      <c r="J128" s="525">
        <f t="shared" si="41"/>
        <v>3371</v>
      </c>
      <c r="K128" s="526">
        <f t="shared" si="37"/>
        <v>3589.25</v>
      </c>
      <c r="L128" s="526">
        <f t="shared" si="37"/>
        <v>3745.4375</v>
      </c>
      <c r="M128" s="526">
        <f t="shared" si="37"/>
        <v>3909.5625</v>
      </c>
      <c r="N128" s="526">
        <f t="shared" si="37"/>
        <v>3996.25</v>
      </c>
      <c r="O128" s="540">
        <f t="shared" si="37"/>
        <v>4084.8125</v>
      </c>
      <c r="P128" s="577">
        <f t="shared" si="42"/>
        <v>193</v>
      </c>
      <c r="Q128" s="516">
        <f t="shared" si="38"/>
        <v>219.25</v>
      </c>
      <c r="R128" s="516">
        <f t="shared" si="38"/>
        <v>238.1875</v>
      </c>
      <c r="S128" s="516">
        <f t="shared" si="38"/>
        <v>257.8125</v>
      </c>
      <c r="T128" s="516">
        <f t="shared" si="38"/>
        <v>268.25</v>
      </c>
      <c r="U128" s="517">
        <f t="shared" si="38"/>
        <v>279.0625</v>
      </c>
      <c r="V128" s="520">
        <v>3950</v>
      </c>
      <c r="W128" s="164">
        <f t="shared" si="43"/>
        <v>4247</v>
      </c>
      <c r="X128" s="164">
        <f t="shared" si="44"/>
        <v>4460</v>
      </c>
      <c r="Y128" s="164">
        <f t="shared" si="45"/>
        <v>4683</v>
      </c>
      <c r="Z128" s="164">
        <f t="shared" si="46"/>
        <v>4801</v>
      </c>
      <c r="AA128" s="529">
        <f t="shared" si="47"/>
        <v>4922</v>
      </c>
      <c r="AB128" s="570">
        <f t="shared" si="48"/>
        <v>772</v>
      </c>
      <c r="AC128" s="571">
        <f t="shared" si="39"/>
        <v>877</v>
      </c>
      <c r="AD128" s="571">
        <f t="shared" si="39"/>
        <v>952.75</v>
      </c>
      <c r="AE128" s="571">
        <f t="shared" si="39"/>
        <v>1031.25</v>
      </c>
      <c r="AF128" s="571">
        <f t="shared" si="39"/>
        <v>1073</v>
      </c>
      <c r="AG128" s="572">
        <f t="shared" si="39"/>
        <v>1116.25</v>
      </c>
      <c r="AH128" s="589">
        <v>1.58</v>
      </c>
      <c r="AI128" s="149">
        <f t="shared" si="40"/>
        <v>1.6985000000000001</v>
      </c>
      <c r="AJ128" s="149">
        <f t="shared" si="49"/>
        <v>1.783425</v>
      </c>
      <c r="AK128" s="149">
        <f t="shared" si="50"/>
        <v>1.87259625</v>
      </c>
      <c r="AL128" s="149">
        <f t="shared" si="51"/>
        <v>1.91941115625</v>
      </c>
      <c r="AM128" s="150">
        <f t="shared" si="52"/>
        <v>1.9673964351562501</v>
      </c>
    </row>
    <row r="129" spans="1:39" x14ac:dyDescent="0.2">
      <c r="A129" s="1060">
        <v>5</v>
      </c>
      <c r="B129" s="187" t="s">
        <v>213</v>
      </c>
      <c r="C129" s="192" t="s">
        <v>15</v>
      </c>
      <c r="D129" s="160">
        <v>4001.5</v>
      </c>
      <c r="E129" s="161">
        <v>4270.75</v>
      </c>
      <c r="F129" s="161">
        <v>4475.5</v>
      </c>
      <c r="G129" s="161">
        <v>4687.75</v>
      </c>
      <c r="H129" s="161">
        <v>4818.5</v>
      </c>
      <c r="I129" s="509">
        <v>4950.75</v>
      </c>
      <c r="J129" s="521">
        <f t="shared" si="41"/>
        <v>4128.125</v>
      </c>
      <c r="K129" s="522">
        <f t="shared" si="37"/>
        <v>4414.8125</v>
      </c>
      <c r="L129" s="522">
        <f t="shared" si="37"/>
        <v>4629.125</v>
      </c>
      <c r="M129" s="522">
        <f t="shared" si="37"/>
        <v>4852.0625</v>
      </c>
      <c r="N129" s="522">
        <f t="shared" si="37"/>
        <v>4983.625</v>
      </c>
      <c r="O129" s="538">
        <f t="shared" si="37"/>
        <v>5117.0625</v>
      </c>
      <c r="P129" s="575">
        <f t="shared" si="42"/>
        <v>126.625</v>
      </c>
      <c r="Q129" s="512">
        <f t="shared" si="38"/>
        <v>144.0625</v>
      </c>
      <c r="R129" s="512">
        <f t="shared" si="38"/>
        <v>153.625</v>
      </c>
      <c r="S129" s="512">
        <f t="shared" si="38"/>
        <v>164.3125</v>
      </c>
      <c r="T129" s="512">
        <f t="shared" si="38"/>
        <v>165.125</v>
      </c>
      <c r="U129" s="513">
        <f t="shared" si="38"/>
        <v>166.3125</v>
      </c>
      <c r="V129" s="518">
        <v>4508</v>
      </c>
      <c r="W129" s="162">
        <f t="shared" si="43"/>
        <v>4847</v>
      </c>
      <c r="X129" s="162">
        <f t="shared" si="44"/>
        <v>5090</v>
      </c>
      <c r="Y129" s="162">
        <f t="shared" si="45"/>
        <v>5345</v>
      </c>
      <c r="Z129" s="162">
        <f t="shared" si="46"/>
        <v>5479</v>
      </c>
      <c r="AA129" s="527">
        <f t="shared" si="47"/>
        <v>5616</v>
      </c>
      <c r="AB129" s="566">
        <f t="shared" si="48"/>
        <v>506.5</v>
      </c>
      <c r="AC129" s="573">
        <f t="shared" si="39"/>
        <v>576.25</v>
      </c>
      <c r="AD129" s="573">
        <f t="shared" si="39"/>
        <v>614.5</v>
      </c>
      <c r="AE129" s="573">
        <f t="shared" si="39"/>
        <v>657.25</v>
      </c>
      <c r="AF129" s="573">
        <f t="shared" si="39"/>
        <v>660.5</v>
      </c>
      <c r="AG129" s="574">
        <f t="shared" si="39"/>
        <v>665.25</v>
      </c>
      <c r="AH129" s="587">
        <v>1.8</v>
      </c>
      <c r="AI129" s="152">
        <f t="shared" si="40"/>
        <v>1.9350000000000001</v>
      </c>
      <c r="AJ129" s="152">
        <f t="shared" si="49"/>
        <v>2.0317500000000002</v>
      </c>
      <c r="AK129" s="152">
        <f t="shared" si="50"/>
        <v>2.1333375000000001</v>
      </c>
      <c r="AL129" s="152">
        <f t="shared" si="51"/>
        <v>2.1866709375000002</v>
      </c>
      <c r="AM129" s="153">
        <f t="shared" si="52"/>
        <v>2.2413377109375001</v>
      </c>
    </row>
    <row r="130" spans="1:39" x14ac:dyDescent="0.2">
      <c r="A130" s="1061"/>
      <c r="B130" s="74" t="s">
        <v>214</v>
      </c>
      <c r="C130" s="193" t="s">
        <v>15</v>
      </c>
      <c r="D130" s="87">
        <v>3616.25</v>
      </c>
      <c r="E130" s="84">
        <v>3859</v>
      </c>
      <c r="F130" s="84">
        <v>4042.5</v>
      </c>
      <c r="G130" s="84">
        <v>4234.5</v>
      </c>
      <c r="H130" s="84">
        <v>4351.75</v>
      </c>
      <c r="I130" s="510">
        <v>4471.25</v>
      </c>
      <c r="J130" s="523">
        <f t="shared" si="41"/>
        <v>3733.9375</v>
      </c>
      <c r="K130" s="524">
        <f t="shared" si="41"/>
        <v>3992.75</v>
      </c>
      <c r="L130" s="524">
        <f t="shared" si="41"/>
        <v>4185.375</v>
      </c>
      <c r="M130" s="524">
        <f t="shared" si="41"/>
        <v>4387.125</v>
      </c>
      <c r="N130" s="524">
        <f t="shared" si="41"/>
        <v>4505.5625</v>
      </c>
      <c r="O130" s="539">
        <f t="shared" si="41"/>
        <v>4626.4375</v>
      </c>
      <c r="P130" s="576">
        <f t="shared" si="42"/>
        <v>117.6875</v>
      </c>
      <c r="Q130" s="514">
        <f t="shared" si="42"/>
        <v>133.75</v>
      </c>
      <c r="R130" s="514">
        <f t="shared" si="42"/>
        <v>142.875</v>
      </c>
      <c r="S130" s="514">
        <f t="shared" si="42"/>
        <v>152.625</v>
      </c>
      <c r="T130" s="514">
        <f t="shared" si="42"/>
        <v>153.8125</v>
      </c>
      <c r="U130" s="515">
        <f t="shared" si="42"/>
        <v>155.1875</v>
      </c>
      <c r="V130" s="519">
        <v>4087</v>
      </c>
      <c r="W130" s="145">
        <f t="shared" si="43"/>
        <v>4394</v>
      </c>
      <c r="X130" s="145">
        <f t="shared" si="44"/>
        <v>4614</v>
      </c>
      <c r="Y130" s="145">
        <f t="shared" si="45"/>
        <v>4845</v>
      </c>
      <c r="Z130" s="145">
        <f t="shared" si="46"/>
        <v>4967</v>
      </c>
      <c r="AA130" s="528">
        <f t="shared" si="47"/>
        <v>5092</v>
      </c>
      <c r="AB130" s="567">
        <f t="shared" si="48"/>
        <v>470.75</v>
      </c>
      <c r="AC130" s="568">
        <f t="shared" si="48"/>
        <v>535</v>
      </c>
      <c r="AD130" s="568">
        <f t="shared" si="48"/>
        <v>571.5</v>
      </c>
      <c r="AE130" s="568">
        <f t="shared" si="48"/>
        <v>610.5</v>
      </c>
      <c r="AF130" s="568">
        <f t="shared" si="48"/>
        <v>615.25</v>
      </c>
      <c r="AG130" s="569">
        <f t="shared" si="48"/>
        <v>620.75</v>
      </c>
      <c r="AH130" s="588">
        <v>1.63</v>
      </c>
      <c r="AI130" s="147">
        <f t="shared" si="40"/>
        <v>1.7522499999999999</v>
      </c>
      <c r="AJ130" s="147">
        <f t="shared" si="49"/>
        <v>1.8398625</v>
      </c>
      <c r="AK130" s="147">
        <f t="shared" si="50"/>
        <v>1.9318556249999999</v>
      </c>
      <c r="AL130" s="147">
        <f t="shared" si="51"/>
        <v>1.9801520156249999</v>
      </c>
      <c r="AM130" s="148">
        <f t="shared" si="52"/>
        <v>2.0296558160156248</v>
      </c>
    </row>
    <row r="131" spans="1:39" ht="13.5" thickBot="1" x14ac:dyDescent="0.25">
      <c r="A131" s="1062"/>
      <c r="B131" s="197" t="s">
        <v>215</v>
      </c>
      <c r="C131" s="203" t="s">
        <v>15</v>
      </c>
      <c r="D131" s="89">
        <v>3178</v>
      </c>
      <c r="E131" s="90">
        <v>3370</v>
      </c>
      <c r="F131" s="90">
        <v>3507.25</v>
      </c>
      <c r="G131" s="90">
        <v>3651.75</v>
      </c>
      <c r="H131" s="90">
        <v>3728</v>
      </c>
      <c r="I131" s="511">
        <v>3805.75</v>
      </c>
      <c r="J131" s="525">
        <f t="shared" si="41"/>
        <v>3371</v>
      </c>
      <c r="K131" s="526">
        <f t="shared" si="41"/>
        <v>3589.25</v>
      </c>
      <c r="L131" s="526">
        <f t="shared" si="41"/>
        <v>3745.4375</v>
      </c>
      <c r="M131" s="526">
        <f t="shared" si="41"/>
        <v>3909.5625</v>
      </c>
      <c r="N131" s="526">
        <f t="shared" si="41"/>
        <v>3996.25</v>
      </c>
      <c r="O131" s="540">
        <f t="shared" si="41"/>
        <v>4084.8125</v>
      </c>
      <c r="P131" s="577">
        <f t="shared" si="42"/>
        <v>193</v>
      </c>
      <c r="Q131" s="516">
        <f t="shared" si="42"/>
        <v>219.25</v>
      </c>
      <c r="R131" s="516">
        <f t="shared" si="42"/>
        <v>238.1875</v>
      </c>
      <c r="S131" s="516">
        <f t="shared" si="42"/>
        <v>257.8125</v>
      </c>
      <c r="T131" s="516">
        <f t="shared" si="42"/>
        <v>268.25</v>
      </c>
      <c r="U131" s="517">
        <f t="shared" si="42"/>
        <v>279.0625</v>
      </c>
      <c r="V131" s="520">
        <v>3950</v>
      </c>
      <c r="W131" s="164">
        <f t="shared" si="43"/>
        <v>4247</v>
      </c>
      <c r="X131" s="164">
        <f t="shared" si="44"/>
        <v>4460</v>
      </c>
      <c r="Y131" s="164">
        <f t="shared" si="45"/>
        <v>4683</v>
      </c>
      <c r="Z131" s="164">
        <f t="shared" si="46"/>
        <v>4801</v>
      </c>
      <c r="AA131" s="529">
        <f t="shared" si="47"/>
        <v>4922</v>
      </c>
      <c r="AB131" s="570">
        <f t="shared" si="48"/>
        <v>772</v>
      </c>
      <c r="AC131" s="571">
        <f t="shared" si="48"/>
        <v>877</v>
      </c>
      <c r="AD131" s="571">
        <f t="shared" si="48"/>
        <v>952.75</v>
      </c>
      <c r="AE131" s="571">
        <f t="shared" si="48"/>
        <v>1031.25</v>
      </c>
      <c r="AF131" s="571">
        <f t="shared" si="48"/>
        <v>1073</v>
      </c>
      <c r="AG131" s="572">
        <f t="shared" si="48"/>
        <v>1116.25</v>
      </c>
      <c r="AH131" s="589">
        <v>1.58</v>
      </c>
      <c r="AI131" s="149">
        <f t="shared" si="40"/>
        <v>1.6985000000000001</v>
      </c>
      <c r="AJ131" s="149">
        <f t="shared" si="49"/>
        <v>1.783425</v>
      </c>
      <c r="AK131" s="149">
        <f t="shared" si="50"/>
        <v>1.87259625</v>
      </c>
      <c r="AL131" s="149">
        <f t="shared" si="51"/>
        <v>1.91941115625</v>
      </c>
      <c r="AM131" s="150">
        <f t="shared" si="52"/>
        <v>1.9673964351562501</v>
      </c>
    </row>
    <row r="132" spans="1:39" x14ac:dyDescent="0.2">
      <c r="A132" s="1028">
        <v>6</v>
      </c>
      <c r="B132" s="199" t="s">
        <v>209</v>
      </c>
      <c r="C132" s="204" t="s">
        <v>15</v>
      </c>
      <c r="D132" s="160">
        <v>4083.5</v>
      </c>
      <c r="E132" s="161">
        <v>4358.75</v>
      </c>
      <c r="F132" s="161">
        <v>4568</v>
      </c>
      <c r="G132" s="161">
        <v>4784.75</v>
      </c>
      <c r="H132" s="161">
        <v>4918</v>
      </c>
      <c r="I132" s="509">
        <v>5052.75</v>
      </c>
      <c r="J132" s="521">
        <f t="shared" si="41"/>
        <v>4230.625</v>
      </c>
      <c r="K132" s="522">
        <f t="shared" si="41"/>
        <v>4524.8125</v>
      </c>
      <c r="L132" s="522">
        <f t="shared" si="41"/>
        <v>4744.75</v>
      </c>
      <c r="M132" s="522">
        <f t="shared" si="41"/>
        <v>4973.3125</v>
      </c>
      <c r="N132" s="522">
        <f t="shared" si="41"/>
        <v>5108</v>
      </c>
      <c r="O132" s="538">
        <f t="shared" si="41"/>
        <v>5244.5625</v>
      </c>
      <c r="P132" s="575">
        <f t="shared" si="42"/>
        <v>147.125</v>
      </c>
      <c r="Q132" s="512">
        <f t="shared" si="42"/>
        <v>166.0625</v>
      </c>
      <c r="R132" s="512">
        <f t="shared" si="42"/>
        <v>176.75</v>
      </c>
      <c r="S132" s="512">
        <f t="shared" si="42"/>
        <v>188.5625</v>
      </c>
      <c r="T132" s="512">
        <f t="shared" si="42"/>
        <v>190</v>
      </c>
      <c r="U132" s="513">
        <f t="shared" si="42"/>
        <v>191.8125</v>
      </c>
      <c r="V132" s="518">
        <v>4672</v>
      </c>
      <c r="W132" s="162">
        <f t="shared" si="43"/>
        <v>5023</v>
      </c>
      <c r="X132" s="162">
        <f t="shared" si="44"/>
        <v>5275</v>
      </c>
      <c r="Y132" s="162">
        <f t="shared" si="45"/>
        <v>5539</v>
      </c>
      <c r="Z132" s="162">
        <f t="shared" si="46"/>
        <v>5678</v>
      </c>
      <c r="AA132" s="527">
        <f t="shared" si="47"/>
        <v>5820</v>
      </c>
      <c r="AB132" s="566">
        <f t="shared" si="48"/>
        <v>588.5</v>
      </c>
      <c r="AC132" s="573">
        <f t="shared" si="48"/>
        <v>664.25</v>
      </c>
      <c r="AD132" s="573">
        <f t="shared" si="48"/>
        <v>707</v>
      </c>
      <c r="AE132" s="573">
        <f t="shared" si="48"/>
        <v>754.25</v>
      </c>
      <c r="AF132" s="573">
        <f t="shared" si="48"/>
        <v>760</v>
      </c>
      <c r="AG132" s="574">
        <f t="shared" si="48"/>
        <v>767.25</v>
      </c>
      <c r="AH132" s="587">
        <v>1.87</v>
      </c>
      <c r="AI132" s="152">
        <f t="shared" si="40"/>
        <v>2.0102500000000001</v>
      </c>
      <c r="AJ132" s="152">
        <f t="shared" si="49"/>
        <v>2.1107624999999999</v>
      </c>
      <c r="AK132" s="152">
        <f t="shared" si="50"/>
        <v>2.2163006249999997</v>
      </c>
      <c r="AL132" s="152">
        <f t="shared" si="51"/>
        <v>2.2717081406249995</v>
      </c>
      <c r="AM132" s="153">
        <f t="shared" si="52"/>
        <v>2.3285008441406245</v>
      </c>
    </row>
    <row r="133" spans="1:39" x14ac:dyDescent="0.2">
      <c r="A133" s="1029"/>
      <c r="B133" s="74" t="s">
        <v>210</v>
      </c>
      <c r="C133" s="181" t="s">
        <v>15</v>
      </c>
      <c r="D133" s="87">
        <v>3837</v>
      </c>
      <c r="E133" s="84">
        <v>4093.75</v>
      </c>
      <c r="F133" s="84">
        <v>4289.5</v>
      </c>
      <c r="G133" s="84">
        <v>4492.25</v>
      </c>
      <c r="H133" s="84">
        <v>4618</v>
      </c>
      <c r="I133" s="510">
        <v>4745.25</v>
      </c>
      <c r="J133" s="523">
        <f t="shared" si="41"/>
        <v>3922.5</v>
      </c>
      <c r="K133" s="524">
        <f t="shared" si="41"/>
        <v>4193.5625</v>
      </c>
      <c r="L133" s="524">
        <f t="shared" si="41"/>
        <v>4396.625</v>
      </c>
      <c r="M133" s="524">
        <f t="shared" si="41"/>
        <v>4607.6875</v>
      </c>
      <c r="N133" s="524">
        <f t="shared" si="41"/>
        <v>4733</v>
      </c>
      <c r="O133" s="539">
        <f t="shared" si="41"/>
        <v>4860.1875</v>
      </c>
      <c r="P133" s="576">
        <f t="shared" si="42"/>
        <v>85.5</v>
      </c>
      <c r="Q133" s="514">
        <f t="shared" si="42"/>
        <v>99.8125</v>
      </c>
      <c r="R133" s="514">
        <f t="shared" si="42"/>
        <v>107.125</v>
      </c>
      <c r="S133" s="514">
        <f t="shared" si="42"/>
        <v>115.4375</v>
      </c>
      <c r="T133" s="514">
        <f t="shared" si="42"/>
        <v>115</v>
      </c>
      <c r="U133" s="515">
        <f t="shared" si="42"/>
        <v>114.9375</v>
      </c>
      <c r="V133" s="519">
        <v>4179</v>
      </c>
      <c r="W133" s="145">
        <f t="shared" si="43"/>
        <v>4493</v>
      </c>
      <c r="X133" s="145">
        <f t="shared" si="44"/>
        <v>4718</v>
      </c>
      <c r="Y133" s="145">
        <f t="shared" si="45"/>
        <v>4954</v>
      </c>
      <c r="Z133" s="145">
        <f t="shared" si="46"/>
        <v>5078</v>
      </c>
      <c r="AA133" s="528">
        <f t="shared" si="47"/>
        <v>5205</v>
      </c>
      <c r="AB133" s="567">
        <f t="shared" si="48"/>
        <v>342</v>
      </c>
      <c r="AC133" s="568">
        <f t="shared" si="48"/>
        <v>399.25</v>
      </c>
      <c r="AD133" s="568">
        <f t="shared" si="48"/>
        <v>428.5</v>
      </c>
      <c r="AE133" s="568">
        <f t="shared" si="48"/>
        <v>461.75</v>
      </c>
      <c r="AF133" s="568">
        <f t="shared" si="48"/>
        <v>460</v>
      </c>
      <c r="AG133" s="569">
        <f t="shared" si="48"/>
        <v>459.75</v>
      </c>
      <c r="AH133" s="588">
        <v>1.67</v>
      </c>
      <c r="AI133" s="147">
        <f t="shared" si="40"/>
        <v>1.79525</v>
      </c>
      <c r="AJ133" s="147">
        <f t="shared" si="49"/>
        <v>1.8850125</v>
      </c>
      <c r="AK133" s="147">
        <f t="shared" si="50"/>
        <v>1.9792631249999999</v>
      </c>
      <c r="AL133" s="147">
        <f t="shared" si="51"/>
        <v>2.0287447031250001</v>
      </c>
      <c r="AM133" s="148">
        <f t="shared" si="52"/>
        <v>2.079463320703125</v>
      </c>
    </row>
    <row r="134" spans="1:39" x14ac:dyDescent="0.2">
      <c r="A134" s="1029"/>
      <c r="B134" s="179" t="s">
        <v>211</v>
      </c>
      <c r="C134" s="194" t="s">
        <v>15</v>
      </c>
      <c r="D134" s="87">
        <v>3572.75</v>
      </c>
      <c r="E134" s="84">
        <v>3812</v>
      </c>
      <c r="F134" s="84">
        <v>3993</v>
      </c>
      <c r="G134" s="84">
        <v>4182.5</v>
      </c>
      <c r="H134" s="84">
        <v>4298.25</v>
      </c>
      <c r="I134" s="510">
        <v>4416.25</v>
      </c>
      <c r="J134" s="523">
        <f t="shared" si="41"/>
        <v>3679.5625</v>
      </c>
      <c r="K134" s="524">
        <f t="shared" si="41"/>
        <v>3934</v>
      </c>
      <c r="L134" s="524">
        <f t="shared" si="41"/>
        <v>4123.5</v>
      </c>
      <c r="M134" s="524">
        <f t="shared" si="41"/>
        <v>4322.125</v>
      </c>
      <c r="N134" s="524">
        <f t="shared" si="41"/>
        <v>4438.6875</v>
      </c>
      <c r="O134" s="539">
        <f t="shared" si="41"/>
        <v>4557.6875</v>
      </c>
      <c r="P134" s="576">
        <f t="shared" si="42"/>
        <v>106.8125</v>
      </c>
      <c r="Q134" s="514">
        <f t="shared" si="42"/>
        <v>122</v>
      </c>
      <c r="R134" s="514">
        <f t="shared" si="42"/>
        <v>130.5</v>
      </c>
      <c r="S134" s="514">
        <f t="shared" si="42"/>
        <v>139.625</v>
      </c>
      <c r="T134" s="514">
        <f t="shared" si="42"/>
        <v>140.4375</v>
      </c>
      <c r="U134" s="515">
        <f t="shared" si="42"/>
        <v>141.4375</v>
      </c>
      <c r="V134" s="519">
        <v>4000</v>
      </c>
      <c r="W134" s="145">
        <f t="shared" si="43"/>
        <v>4300</v>
      </c>
      <c r="X134" s="145">
        <f t="shared" si="44"/>
        <v>4515</v>
      </c>
      <c r="Y134" s="145">
        <f t="shared" si="45"/>
        <v>4741</v>
      </c>
      <c r="Z134" s="145">
        <f t="shared" si="46"/>
        <v>4860</v>
      </c>
      <c r="AA134" s="528">
        <f t="shared" si="47"/>
        <v>4982</v>
      </c>
      <c r="AB134" s="567">
        <f t="shared" si="48"/>
        <v>427.25</v>
      </c>
      <c r="AC134" s="568">
        <f t="shared" si="48"/>
        <v>488</v>
      </c>
      <c r="AD134" s="568">
        <f t="shared" si="48"/>
        <v>522</v>
      </c>
      <c r="AE134" s="568">
        <f t="shared" si="48"/>
        <v>558.5</v>
      </c>
      <c r="AF134" s="568">
        <f t="shared" si="48"/>
        <v>561.75</v>
      </c>
      <c r="AG134" s="569">
        <f t="shared" si="48"/>
        <v>565.75</v>
      </c>
      <c r="AH134" s="588">
        <v>1.6</v>
      </c>
      <c r="AI134" s="147">
        <f t="shared" si="40"/>
        <v>1.7200000000000002</v>
      </c>
      <c r="AJ134" s="147">
        <f t="shared" si="49"/>
        <v>1.8060000000000003</v>
      </c>
      <c r="AK134" s="147">
        <f t="shared" si="50"/>
        <v>1.8963000000000003</v>
      </c>
      <c r="AL134" s="147">
        <f t="shared" si="51"/>
        <v>1.9437075000000004</v>
      </c>
      <c r="AM134" s="148">
        <f t="shared" si="52"/>
        <v>1.9923001875000004</v>
      </c>
    </row>
    <row r="135" spans="1:39" ht="13.5" thickBot="1" x14ac:dyDescent="0.25">
      <c r="A135" s="1030"/>
      <c r="B135" s="190" t="s">
        <v>212</v>
      </c>
      <c r="C135" s="195" t="s">
        <v>15</v>
      </c>
      <c r="D135" s="89">
        <v>3179</v>
      </c>
      <c r="E135" s="90">
        <v>3371</v>
      </c>
      <c r="F135" s="90">
        <v>3508.25</v>
      </c>
      <c r="G135" s="90">
        <v>3653.25</v>
      </c>
      <c r="H135" s="90">
        <v>3729.5</v>
      </c>
      <c r="I135" s="511">
        <v>3807.25</v>
      </c>
      <c r="J135" s="525">
        <f t="shared" si="41"/>
        <v>3372.25</v>
      </c>
      <c r="K135" s="526">
        <f t="shared" si="41"/>
        <v>3590.5</v>
      </c>
      <c r="L135" s="526">
        <f t="shared" si="41"/>
        <v>3746.6875</v>
      </c>
      <c r="M135" s="526">
        <f t="shared" si="41"/>
        <v>3911.4375</v>
      </c>
      <c r="N135" s="526">
        <f t="shared" si="41"/>
        <v>3998.125</v>
      </c>
      <c r="O135" s="540">
        <f t="shared" si="41"/>
        <v>4086.6875</v>
      </c>
      <c r="P135" s="577">
        <f t="shared" si="42"/>
        <v>193.25</v>
      </c>
      <c r="Q135" s="516">
        <f t="shared" si="42"/>
        <v>219.5</v>
      </c>
      <c r="R135" s="516">
        <f t="shared" si="42"/>
        <v>238.4375</v>
      </c>
      <c r="S135" s="516">
        <f t="shared" si="42"/>
        <v>258.1875</v>
      </c>
      <c r="T135" s="516">
        <f t="shared" si="42"/>
        <v>268.625</v>
      </c>
      <c r="U135" s="517">
        <f t="shared" si="42"/>
        <v>279.4375</v>
      </c>
      <c r="V135" s="520">
        <v>3952</v>
      </c>
      <c r="W135" s="164">
        <f t="shared" si="43"/>
        <v>4249</v>
      </c>
      <c r="X135" s="164">
        <f t="shared" si="44"/>
        <v>4462</v>
      </c>
      <c r="Y135" s="164">
        <f t="shared" si="45"/>
        <v>4686</v>
      </c>
      <c r="Z135" s="164">
        <f t="shared" si="46"/>
        <v>4804</v>
      </c>
      <c r="AA135" s="529">
        <f t="shared" si="47"/>
        <v>4925</v>
      </c>
      <c r="AB135" s="570">
        <f t="shared" si="48"/>
        <v>773</v>
      </c>
      <c r="AC135" s="571">
        <f t="shared" si="48"/>
        <v>878</v>
      </c>
      <c r="AD135" s="571">
        <f t="shared" si="48"/>
        <v>953.75</v>
      </c>
      <c r="AE135" s="571">
        <f t="shared" si="48"/>
        <v>1032.75</v>
      </c>
      <c r="AF135" s="571">
        <f t="shared" si="48"/>
        <v>1074.5</v>
      </c>
      <c r="AG135" s="572">
        <f t="shared" si="48"/>
        <v>1117.75</v>
      </c>
      <c r="AH135" s="589">
        <v>1.58</v>
      </c>
      <c r="AI135" s="149">
        <f t="shared" si="40"/>
        <v>1.6985000000000001</v>
      </c>
      <c r="AJ135" s="149">
        <f t="shared" si="49"/>
        <v>1.783425</v>
      </c>
      <c r="AK135" s="149">
        <f t="shared" si="50"/>
        <v>1.87259625</v>
      </c>
      <c r="AL135" s="149">
        <f t="shared" si="51"/>
        <v>1.91941115625</v>
      </c>
      <c r="AM135" s="150">
        <f t="shared" si="52"/>
        <v>1.9673964351562501</v>
      </c>
    </row>
    <row r="136" spans="1:39" ht="25.5" x14ac:dyDescent="0.2">
      <c r="A136" s="1028">
        <v>7</v>
      </c>
      <c r="B136" s="201" t="s">
        <v>219</v>
      </c>
      <c r="C136" s="205" t="s">
        <v>15</v>
      </c>
      <c r="D136" s="160">
        <v>3924.5</v>
      </c>
      <c r="E136" s="161">
        <v>4189</v>
      </c>
      <c r="F136" s="161">
        <v>4390</v>
      </c>
      <c r="G136" s="161">
        <v>4598.5</v>
      </c>
      <c r="H136" s="161">
        <v>4725.75</v>
      </c>
      <c r="I136" s="509">
        <v>4855.25</v>
      </c>
      <c r="J136" s="521">
        <f t="shared" si="41"/>
        <v>4083.625</v>
      </c>
      <c r="K136" s="522">
        <f t="shared" si="41"/>
        <v>4367.75</v>
      </c>
      <c r="L136" s="522">
        <f t="shared" si="41"/>
        <v>4580</v>
      </c>
      <c r="M136" s="522">
        <f t="shared" si="41"/>
        <v>4800.875</v>
      </c>
      <c r="N136" s="522">
        <f t="shared" si="41"/>
        <v>4930.3125</v>
      </c>
      <c r="O136" s="538">
        <f t="shared" si="41"/>
        <v>5062.1875</v>
      </c>
      <c r="P136" s="575">
        <f t="shared" si="42"/>
        <v>159.125</v>
      </c>
      <c r="Q136" s="512">
        <f t="shared" si="42"/>
        <v>178.75</v>
      </c>
      <c r="R136" s="512">
        <f t="shared" si="42"/>
        <v>190</v>
      </c>
      <c r="S136" s="512">
        <f t="shared" si="42"/>
        <v>202.375</v>
      </c>
      <c r="T136" s="512">
        <f t="shared" si="42"/>
        <v>204.5625</v>
      </c>
      <c r="U136" s="513">
        <f t="shared" si="42"/>
        <v>206.9375</v>
      </c>
      <c r="V136" s="518">
        <v>4561</v>
      </c>
      <c r="W136" s="162">
        <f t="shared" si="43"/>
        <v>4904</v>
      </c>
      <c r="X136" s="162">
        <f t="shared" si="44"/>
        <v>5150</v>
      </c>
      <c r="Y136" s="162">
        <f t="shared" si="45"/>
        <v>5408</v>
      </c>
      <c r="Z136" s="162">
        <f t="shared" si="46"/>
        <v>5544</v>
      </c>
      <c r="AA136" s="527">
        <f t="shared" si="47"/>
        <v>5683</v>
      </c>
      <c r="AB136" s="566">
        <f t="shared" si="48"/>
        <v>636.5</v>
      </c>
      <c r="AC136" s="573">
        <f t="shared" si="48"/>
        <v>715</v>
      </c>
      <c r="AD136" s="573">
        <f t="shared" si="48"/>
        <v>760</v>
      </c>
      <c r="AE136" s="573">
        <f t="shared" si="48"/>
        <v>809.5</v>
      </c>
      <c r="AF136" s="573">
        <f t="shared" si="48"/>
        <v>818.25</v>
      </c>
      <c r="AG136" s="574">
        <f t="shared" si="48"/>
        <v>827.75</v>
      </c>
      <c r="AH136" s="587">
        <v>1.82</v>
      </c>
      <c r="AI136" s="152">
        <f t="shared" si="40"/>
        <v>1.9565000000000001</v>
      </c>
      <c r="AJ136" s="152">
        <f t="shared" si="49"/>
        <v>2.054325</v>
      </c>
      <c r="AK136" s="152">
        <f t="shared" si="50"/>
        <v>2.1570412499999998</v>
      </c>
      <c r="AL136" s="152">
        <f t="shared" si="51"/>
        <v>2.2109672812499999</v>
      </c>
      <c r="AM136" s="153">
        <f t="shared" si="52"/>
        <v>2.2662414632812498</v>
      </c>
    </row>
    <row r="137" spans="1:39" x14ac:dyDescent="0.2">
      <c r="A137" s="1029"/>
      <c r="B137" s="182" t="s">
        <v>220</v>
      </c>
      <c r="C137" s="194" t="s">
        <v>15</v>
      </c>
      <c r="D137" s="87">
        <v>3681.25</v>
      </c>
      <c r="E137" s="84">
        <v>3929</v>
      </c>
      <c r="F137" s="84">
        <v>4116.25</v>
      </c>
      <c r="G137" s="84">
        <v>4311.75</v>
      </c>
      <c r="H137" s="84">
        <v>4430.75</v>
      </c>
      <c r="I137" s="510">
        <v>4552</v>
      </c>
      <c r="J137" s="523">
        <f t="shared" si="41"/>
        <v>3825.6875</v>
      </c>
      <c r="K137" s="524">
        <f t="shared" si="41"/>
        <v>4091.5</v>
      </c>
      <c r="L137" s="524">
        <f t="shared" si="41"/>
        <v>4289.1875</v>
      </c>
      <c r="M137" s="524">
        <f t="shared" si="41"/>
        <v>4496.0625</v>
      </c>
      <c r="N137" s="524">
        <f t="shared" si="41"/>
        <v>4617.0625</v>
      </c>
      <c r="O137" s="539">
        <f t="shared" si="41"/>
        <v>4740.5</v>
      </c>
      <c r="P137" s="576">
        <f t="shared" si="42"/>
        <v>144.4375</v>
      </c>
      <c r="Q137" s="514">
        <f t="shared" si="42"/>
        <v>162.5</v>
      </c>
      <c r="R137" s="514">
        <f t="shared" si="42"/>
        <v>172.9375</v>
      </c>
      <c r="S137" s="514">
        <f t="shared" si="42"/>
        <v>184.3125</v>
      </c>
      <c r="T137" s="514">
        <f t="shared" si="42"/>
        <v>186.3125</v>
      </c>
      <c r="U137" s="515">
        <f t="shared" si="42"/>
        <v>188.5</v>
      </c>
      <c r="V137" s="519">
        <v>4259</v>
      </c>
      <c r="W137" s="145">
        <f t="shared" si="43"/>
        <v>4579</v>
      </c>
      <c r="X137" s="145">
        <f t="shared" si="44"/>
        <v>4808</v>
      </c>
      <c r="Y137" s="145">
        <f t="shared" si="45"/>
        <v>5049</v>
      </c>
      <c r="Z137" s="145">
        <f t="shared" si="46"/>
        <v>5176</v>
      </c>
      <c r="AA137" s="528">
        <f t="shared" si="47"/>
        <v>5306</v>
      </c>
      <c r="AB137" s="567">
        <f t="shared" si="48"/>
        <v>577.75</v>
      </c>
      <c r="AC137" s="568">
        <f t="shared" si="48"/>
        <v>650</v>
      </c>
      <c r="AD137" s="568">
        <f t="shared" si="48"/>
        <v>691.75</v>
      </c>
      <c r="AE137" s="568">
        <f t="shared" si="48"/>
        <v>737.25</v>
      </c>
      <c r="AF137" s="568">
        <f t="shared" si="48"/>
        <v>745.25</v>
      </c>
      <c r="AG137" s="569">
        <f t="shared" si="48"/>
        <v>754</v>
      </c>
      <c r="AH137" s="588">
        <v>1.7</v>
      </c>
      <c r="AI137" s="147">
        <f t="shared" si="40"/>
        <v>1.8274999999999999</v>
      </c>
      <c r="AJ137" s="147">
        <f t="shared" si="49"/>
        <v>1.9188749999999999</v>
      </c>
      <c r="AK137" s="147">
        <f t="shared" si="50"/>
        <v>2.0148187499999999</v>
      </c>
      <c r="AL137" s="147">
        <f t="shared" si="51"/>
        <v>2.0651892187500001</v>
      </c>
      <c r="AM137" s="148">
        <f t="shared" si="52"/>
        <v>2.1168189492187501</v>
      </c>
    </row>
    <row r="138" spans="1:39" x14ac:dyDescent="0.2">
      <c r="A138" s="1029"/>
      <c r="B138" s="182" t="s">
        <v>216</v>
      </c>
      <c r="C138" s="194" t="s">
        <v>15</v>
      </c>
      <c r="D138" s="87">
        <v>3522</v>
      </c>
      <c r="E138" s="84">
        <v>3758.75</v>
      </c>
      <c r="F138" s="84">
        <v>3938</v>
      </c>
      <c r="G138" s="84">
        <v>4124.25</v>
      </c>
      <c r="H138" s="84">
        <v>4237.25</v>
      </c>
      <c r="I138" s="510">
        <v>4352.5</v>
      </c>
      <c r="J138" s="523">
        <f t="shared" si="41"/>
        <v>3684.75</v>
      </c>
      <c r="K138" s="524">
        <f t="shared" si="41"/>
        <v>3940.5625</v>
      </c>
      <c r="L138" s="524">
        <f t="shared" si="41"/>
        <v>4131.25</v>
      </c>
      <c r="M138" s="524">
        <f t="shared" si="41"/>
        <v>4329.9375</v>
      </c>
      <c r="N138" s="524">
        <f t="shared" si="41"/>
        <v>4445.6875</v>
      </c>
      <c r="O138" s="539">
        <f t="shared" si="41"/>
        <v>4563.875</v>
      </c>
      <c r="P138" s="576">
        <f t="shared" si="42"/>
        <v>162.75</v>
      </c>
      <c r="Q138" s="514">
        <f t="shared" si="42"/>
        <v>181.8125</v>
      </c>
      <c r="R138" s="514">
        <f t="shared" si="42"/>
        <v>193.25</v>
      </c>
      <c r="S138" s="514">
        <f t="shared" si="42"/>
        <v>205.6875</v>
      </c>
      <c r="T138" s="514">
        <f t="shared" si="42"/>
        <v>208.4375</v>
      </c>
      <c r="U138" s="515">
        <f t="shared" si="42"/>
        <v>211.375</v>
      </c>
      <c r="V138" s="519">
        <v>4173</v>
      </c>
      <c r="W138" s="145">
        <f t="shared" si="43"/>
        <v>4486</v>
      </c>
      <c r="X138" s="145">
        <f t="shared" si="44"/>
        <v>4711</v>
      </c>
      <c r="Y138" s="145">
        <f t="shared" si="45"/>
        <v>4947</v>
      </c>
      <c r="Z138" s="145">
        <f t="shared" si="46"/>
        <v>5071</v>
      </c>
      <c r="AA138" s="528">
        <f t="shared" si="47"/>
        <v>5198</v>
      </c>
      <c r="AB138" s="567">
        <f t="shared" si="48"/>
        <v>651</v>
      </c>
      <c r="AC138" s="568">
        <f t="shared" si="48"/>
        <v>727.25</v>
      </c>
      <c r="AD138" s="568">
        <f t="shared" si="48"/>
        <v>773</v>
      </c>
      <c r="AE138" s="568">
        <f t="shared" si="48"/>
        <v>822.75</v>
      </c>
      <c r="AF138" s="568">
        <f t="shared" si="48"/>
        <v>833.75</v>
      </c>
      <c r="AG138" s="569">
        <f t="shared" si="48"/>
        <v>845.5</v>
      </c>
      <c r="AH138" s="588">
        <v>1.67</v>
      </c>
      <c r="AI138" s="147">
        <f t="shared" si="40"/>
        <v>1.79525</v>
      </c>
      <c r="AJ138" s="147">
        <f t="shared" si="49"/>
        <v>1.8850125</v>
      </c>
      <c r="AK138" s="147">
        <f t="shared" si="50"/>
        <v>1.9792631249999999</v>
      </c>
      <c r="AL138" s="147">
        <f t="shared" si="51"/>
        <v>2.0287447031250001</v>
      </c>
      <c r="AM138" s="148">
        <f t="shared" si="52"/>
        <v>2.079463320703125</v>
      </c>
    </row>
    <row r="139" spans="1:39" ht="13.5" thickBot="1" x14ac:dyDescent="0.25">
      <c r="A139" s="1030"/>
      <c r="B139" s="196" t="s">
        <v>83</v>
      </c>
      <c r="C139" s="195" t="s">
        <v>15</v>
      </c>
      <c r="D139" s="89">
        <v>3178</v>
      </c>
      <c r="E139" s="90">
        <v>3370</v>
      </c>
      <c r="F139" s="90">
        <v>3507.25</v>
      </c>
      <c r="G139" s="90">
        <v>3651.75</v>
      </c>
      <c r="H139" s="90">
        <v>3728</v>
      </c>
      <c r="I139" s="511">
        <v>3805.75</v>
      </c>
      <c r="J139" s="525">
        <f t="shared" si="41"/>
        <v>3371</v>
      </c>
      <c r="K139" s="526">
        <f t="shared" si="41"/>
        <v>3589.25</v>
      </c>
      <c r="L139" s="526">
        <f t="shared" si="41"/>
        <v>3745.4375</v>
      </c>
      <c r="M139" s="526">
        <f t="shared" si="41"/>
        <v>3909.5625</v>
      </c>
      <c r="N139" s="526">
        <f t="shared" si="41"/>
        <v>3996.25</v>
      </c>
      <c r="O139" s="540">
        <f t="shared" si="41"/>
        <v>4084.8125</v>
      </c>
      <c r="P139" s="577">
        <f t="shared" si="42"/>
        <v>193</v>
      </c>
      <c r="Q139" s="516">
        <f t="shared" si="42"/>
        <v>219.25</v>
      </c>
      <c r="R139" s="516">
        <f t="shared" si="42"/>
        <v>238.1875</v>
      </c>
      <c r="S139" s="516">
        <f t="shared" si="42"/>
        <v>257.8125</v>
      </c>
      <c r="T139" s="516">
        <f t="shared" si="42"/>
        <v>268.25</v>
      </c>
      <c r="U139" s="517">
        <f t="shared" si="42"/>
        <v>279.0625</v>
      </c>
      <c r="V139" s="520">
        <v>3950</v>
      </c>
      <c r="W139" s="164">
        <f t="shared" si="43"/>
        <v>4247</v>
      </c>
      <c r="X139" s="164">
        <f t="shared" si="44"/>
        <v>4460</v>
      </c>
      <c r="Y139" s="164">
        <f t="shared" si="45"/>
        <v>4683</v>
      </c>
      <c r="Z139" s="164">
        <f t="shared" si="46"/>
        <v>4801</v>
      </c>
      <c r="AA139" s="529">
        <f t="shared" si="47"/>
        <v>4922</v>
      </c>
      <c r="AB139" s="570">
        <f t="shared" si="48"/>
        <v>772</v>
      </c>
      <c r="AC139" s="571">
        <f t="shared" si="48"/>
        <v>877</v>
      </c>
      <c r="AD139" s="571">
        <f t="shared" si="48"/>
        <v>952.75</v>
      </c>
      <c r="AE139" s="571">
        <f t="shared" si="48"/>
        <v>1031.25</v>
      </c>
      <c r="AF139" s="571">
        <f t="shared" si="48"/>
        <v>1073</v>
      </c>
      <c r="AG139" s="572">
        <f t="shared" si="48"/>
        <v>1116.25</v>
      </c>
      <c r="AH139" s="589">
        <v>1.58</v>
      </c>
      <c r="AI139" s="149">
        <f t="shared" si="40"/>
        <v>1.6985000000000001</v>
      </c>
      <c r="AJ139" s="149">
        <f t="shared" si="49"/>
        <v>1.783425</v>
      </c>
      <c r="AK139" s="149">
        <f t="shared" si="50"/>
        <v>1.87259625</v>
      </c>
      <c r="AL139" s="149">
        <f t="shared" si="51"/>
        <v>1.91941115625</v>
      </c>
      <c r="AM139" s="150">
        <f t="shared" si="52"/>
        <v>1.9673964351562501</v>
      </c>
    </row>
    <row r="140" spans="1:39" ht="25.5" x14ac:dyDescent="0.2">
      <c r="A140" s="1028">
        <v>8</v>
      </c>
      <c r="B140" s="201" t="s">
        <v>221</v>
      </c>
      <c r="C140" s="205" t="s">
        <v>122</v>
      </c>
      <c r="D140" s="160">
        <v>3479</v>
      </c>
      <c r="E140" s="161">
        <v>3712.75</v>
      </c>
      <c r="F140" s="161">
        <v>3889.5</v>
      </c>
      <c r="G140" s="161">
        <v>4073.25</v>
      </c>
      <c r="H140" s="161">
        <v>4185.25</v>
      </c>
      <c r="I140" s="509">
        <v>4299.5</v>
      </c>
      <c r="J140" s="521">
        <f t="shared" si="41"/>
        <v>3631</v>
      </c>
      <c r="K140" s="522">
        <f t="shared" si="41"/>
        <v>3883.0625</v>
      </c>
      <c r="L140" s="522">
        <f t="shared" si="41"/>
        <v>4070.625</v>
      </c>
      <c r="M140" s="522">
        <f t="shared" si="41"/>
        <v>4266.1875</v>
      </c>
      <c r="N140" s="522">
        <f t="shared" si="41"/>
        <v>4380.6875</v>
      </c>
      <c r="O140" s="538">
        <f t="shared" si="41"/>
        <v>4497.625</v>
      </c>
      <c r="P140" s="575">
        <f t="shared" si="42"/>
        <v>152</v>
      </c>
      <c r="Q140" s="512">
        <f t="shared" si="42"/>
        <v>170.3125</v>
      </c>
      <c r="R140" s="512">
        <f t="shared" si="42"/>
        <v>181.125</v>
      </c>
      <c r="S140" s="512">
        <f t="shared" si="42"/>
        <v>192.9375</v>
      </c>
      <c r="T140" s="512">
        <f t="shared" si="42"/>
        <v>195.4375</v>
      </c>
      <c r="U140" s="513">
        <f t="shared" si="42"/>
        <v>198.125</v>
      </c>
      <c r="V140" s="518">
        <v>4087</v>
      </c>
      <c r="W140" s="162">
        <f t="shared" si="43"/>
        <v>4394</v>
      </c>
      <c r="X140" s="162">
        <f t="shared" si="44"/>
        <v>4614</v>
      </c>
      <c r="Y140" s="162">
        <f t="shared" si="45"/>
        <v>4845</v>
      </c>
      <c r="Z140" s="162">
        <f t="shared" si="46"/>
        <v>4967</v>
      </c>
      <c r="AA140" s="527">
        <f t="shared" si="47"/>
        <v>5092</v>
      </c>
      <c r="AB140" s="566">
        <f t="shared" si="48"/>
        <v>608</v>
      </c>
      <c r="AC140" s="573">
        <f t="shared" si="48"/>
        <v>681.25</v>
      </c>
      <c r="AD140" s="573">
        <f t="shared" si="48"/>
        <v>724.5</v>
      </c>
      <c r="AE140" s="573">
        <f t="shared" si="48"/>
        <v>771.75</v>
      </c>
      <c r="AF140" s="573">
        <f t="shared" si="48"/>
        <v>781.75</v>
      </c>
      <c r="AG140" s="574">
        <f t="shared" si="48"/>
        <v>792.5</v>
      </c>
      <c r="AH140" s="587">
        <v>1.63</v>
      </c>
      <c r="AI140" s="152">
        <f t="shared" si="40"/>
        <v>1.7522499999999999</v>
      </c>
      <c r="AJ140" s="152">
        <f t="shared" si="49"/>
        <v>1.8398625</v>
      </c>
      <c r="AK140" s="152">
        <f t="shared" si="50"/>
        <v>1.9318556249999999</v>
      </c>
      <c r="AL140" s="152">
        <f t="shared" si="51"/>
        <v>1.9801520156249999</v>
      </c>
      <c r="AM140" s="153">
        <f t="shared" si="52"/>
        <v>2.0296558160156248</v>
      </c>
    </row>
    <row r="141" spans="1:39" x14ac:dyDescent="0.2">
      <c r="A141" s="1029"/>
      <c r="B141" s="182" t="s">
        <v>222</v>
      </c>
      <c r="C141" s="194" t="s">
        <v>122</v>
      </c>
      <c r="D141" s="87">
        <v>3314.5</v>
      </c>
      <c r="E141" s="84">
        <v>3537.25</v>
      </c>
      <c r="F141" s="84">
        <v>3705.25</v>
      </c>
      <c r="G141" s="84">
        <v>3880.5</v>
      </c>
      <c r="H141" s="84">
        <v>3986.75</v>
      </c>
      <c r="I141" s="510">
        <v>4095.25</v>
      </c>
      <c r="J141" s="523">
        <f t="shared" si="41"/>
        <v>3473.375</v>
      </c>
      <c r="K141" s="524">
        <f t="shared" si="41"/>
        <v>3714.6875</v>
      </c>
      <c r="L141" s="524">
        <f t="shared" si="41"/>
        <v>3893.9375</v>
      </c>
      <c r="M141" s="524">
        <f t="shared" si="41"/>
        <v>4081.125</v>
      </c>
      <c r="N141" s="524">
        <f t="shared" si="41"/>
        <v>4190.3125</v>
      </c>
      <c r="O141" s="539">
        <f t="shared" si="41"/>
        <v>4301.9375</v>
      </c>
      <c r="P141" s="576">
        <f t="shared" si="42"/>
        <v>158.875</v>
      </c>
      <c r="Q141" s="514">
        <f t="shared" si="42"/>
        <v>177.4375</v>
      </c>
      <c r="R141" s="514">
        <f t="shared" si="42"/>
        <v>188.6875</v>
      </c>
      <c r="S141" s="514">
        <f t="shared" si="42"/>
        <v>200.625</v>
      </c>
      <c r="T141" s="514">
        <f t="shared" si="42"/>
        <v>203.5625</v>
      </c>
      <c r="U141" s="515">
        <f t="shared" si="42"/>
        <v>206.6875</v>
      </c>
      <c r="V141" s="519">
        <v>3950</v>
      </c>
      <c r="W141" s="145">
        <f t="shared" si="43"/>
        <v>4247</v>
      </c>
      <c r="X141" s="145">
        <f t="shared" si="44"/>
        <v>4460</v>
      </c>
      <c r="Y141" s="145">
        <f t="shared" si="45"/>
        <v>4683</v>
      </c>
      <c r="Z141" s="145">
        <f t="shared" si="46"/>
        <v>4801</v>
      </c>
      <c r="AA141" s="528">
        <f t="shared" si="47"/>
        <v>4922</v>
      </c>
      <c r="AB141" s="567">
        <f t="shared" si="48"/>
        <v>635.5</v>
      </c>
      <c r="AC141" s="568">
        <f t="shared" si="48"/>
        <v>709.75</v>
      </c>
      <c r="AD141" s="568">
        <f t="shared" si="48"/>
        <v>754.75</v>
      </c>
      <c r="AE141" s="568">
        <f t="shared" si="48"/>
        <v>802.5</v>
      </c>
      <c r="AF141" s="568">
        <f t="shared" si="48"/>
        <v>814.25</v>
      </c>
      <c r="AG141" s="569">
        <f t="shared" si="48"/>
        <v>826.75</v>
      </c>
      <c r="AH141" s="588">
        <v>1.58</v>
      </c>
      <c r="AI141" s="147">
        <f t="shared" si="40"/>
        <v>1.6985000000000001</v>
      </c>
      <c r="AJ141" s="147">
        <f t="shared" si="49"/>
        <v>1.783425</v>
      </c>
      <c r="AK141" s="147">
        <f t="shared" si="50"/>
        <v>1.87259625</v>
      </c>
      <c r="AL141" s="147">
        <f t="shared" si="51"/>
        <v>1.91941115625</v>
      </c>
      <c r="AM141" s="148">
        <f t="shared" si="52"/>
        <v>1.9673964351562501</v>
      </c>
    </row>
    <row r="142" spans="1:39" x14ac:dyDescent="0.2">
      <c r="A142" s="1029"/>
      <c r="B142" s="182" t="s">
        <v>223</v>
      </c>
      <c r="C142" s="194" t="s">
        <v>122</v>
      </c>
      <c r="D142" s="87">
        <v>3162.75</v>
      </c>
      <c r="E142" s="84">
        <v>3376</v>
      </c>
      <c r="F142" s="84">
        <v>3536.5</v>
      </c>
      <c r="G142" s="84">
        <v>3703.25</v>
      </c>
      <c r="H142" s="84">
        <v>3803.25</v>
      </c>
      <c r="I142" s="510">
        <v>3905.5</v>
      </c>
      <c r="J142" s="523">
        <f t="shared" si="41"/>
        <v>3347.0625</v>
      </c>
      <c r="K142" s="524">
        <f t="shared" si="41"/>
        <v>3580.25</v>
      </c>
      <c r="L142" s="524">
        <f t="shared" si="41"/>
        <v>3753.125</v>
      </c>
      <c r="M142" s="524">
        <f t="shared" si="41"/>
        <v>3933.4375</v>
      </c>
      <c r="N142" s="524">
        <f t="shared" si="41"/>
        <v>4037.4375</v>
      </c>
      <c r="O142" s="539">
        <f t="shared" si="41"/>
        <v>4143.875</v>
      </c>
      <c r="P142" s="576">
        <f t="shared" si="42"/>
        <v>184.3125</v>
      </c>
      <c r="Q142" s="514">
        <f t="shared" si="42"/>
        <v>204.25</v>
      </c>
      <c r="R142" s="514">
        <f t="shared" si="42"/>
        <v>216.625</v>
      </c>
      <c r="S142" s="514">
        <f t="shared" si="42"/>
        <v>230.1875</v>
      </c>
      <c r="T142" s="514">
        <f t="shared" si="42"/>
        <v>234.1875</v>
      </c>
      <c r="U142" s="515">
        <f t="shared" si="42"/>
        <v>238.375</v>
      </c>
      <c r="V142" s="519">
        <v>3900</v>
      </c>
      <c r="W142" s="145">
        <f t="shared" si="43"/>
        <v>4193</v>
      </c>
      <c r="X142" s="145">
        <f t="shared" si="44"/>
        <v>4403</v>
      </c>
      <c r="Y142" s="145">
        <f t="shared" si="45"/>
        <v>4624</v>
      </c>
      <c r="Z142" s="145">
        <f t="shared" si="46"/>
        <v>4740</v>
      </c>
      <c r="AA142" s="528">
        <f t="shared" si="47"/>
        <v>4859</v>
      </c>
      <c r="AB142" s="567">
        <f t="shared" si="48"/>
        <v>737.25</v>
      </c>
      <c r="AC142" s="568">
        <f t="shared" si="48"/>
        <v>817</v>
      </c>
      <c r="AD142" s="568">
        <f t="shared" si="48"/>
        <v>866.5</v>
      </c>
      <c r="AE142" s="568">
        <f t="shared" si="48"/>
        <v>920.75</v>
      </c>
      <c r="AF142" s="568">
        <f t="shared" si="48"/>
        <v>936.75</v>
      </c>
      <c r="AG142" s="569">
        <f t="shared" si="48"/>
        <v>953.5</v>
      </c>
      <c r="AH142" s="588">
        <v>1.56</v>
      </c>
      <c r="AI142" s="147">
        <f t="shared" si="40"/>
        <v>1.677</v>
      </c>
      <c r="AJ142" s="147">
        <f t="shared" si="49"/>
        <v>1.76085</v>
      </c>
      <c r="AK142" s="147">
        <f t="shared" si="50"/>
        <v>1.8488925</v>
      </c>
      <c r="AL142" s="147">
        <f t="shared" si="51"/>
        <v>1.8951148125000001</v>
      </c>
      <c r="AM142" s="148">
        <f t="shared" si="52"/>
        <v>1.9424926828125002</v>
      </c>
    </row>
    <row r="143" spans="1:39" ht="13.5" thickBot="1" x14ac:dyDescent="0.25">
      <c r="A143" s="1030"/>
      <c r="B143" s="196" t="s">
        <v>83</v>
      </c>
      <c r="C143" s="195" t="s">
        <v>122</v>
      </c>
      <c r="D143" s="89">
        <v>3090.5</v>
      </c>
      <c r="E143" s="90">
        <v>3275.5</v>
      </c>
      <c r="F143" s="90">
        <v>3407.5</v>
      </c>
      <c r="G143" s="90">
        <v>3547.25</v>
      </c>
      <c r="H143" s="90">
        <v>3620.5</v>
      </c>
      <c r="I143" s="511">
        <v>3695.5</v>
      </c>
      <c r="J143" s="525">
        <f t="shared" si="41"/>
        <v>3280.375</v>
      </c>
      <c r="K143" s="526">
        <f t="shared" si="41"/>
        <v>3491.375</v>
      </c>
      <c r="L143" s="526">
        <f t="shared" si="41"/>
        <v>3642.125</v>
      </c>
      <c r="M143" s="526">
        <f t="shared" si="41"/>
        <v>3801.4375</v>
      </c>
      <c r="N143" s="526">
        <f t="shared" si="41"/>
        <v>3885.125</v>
      </c>
      <c r="O143" s="540">
        <f t="shared" si="41"/>
        <v>3970.625</v>
      </c>
      <c r="P143" s="577">
        <f t="shared" si="42"/>
        <v>189.875</v>
      </c>
      <c r="Q143" s="516">
        <f t="shared" si="42"/>
        <v>215.875</v>
      </c>
      <c r="R143" s="516">
        <f t="shared" si="42"/>
        <v>234.625</v>
      </c>
      <c r="S143" s="516">
        <f t="shared" si="42"/>
        <v>254.1875</v>
      </c>
      <c r="T143" s="516">
        <f t="shared" si="42"/>
        <v>264.625</v>
      </c>
      <c r="U143" s="517">
        <f t="shared" si="42"/>
        <v>275.125</v>
      </c>
      <c r="V143" s="520">
        <v>3850</v>
      </c>
      <c r="W143" s="164">
        <f t="shared" si="43"/>
        <v>4139</v>
      </c>
      <c r="X143" s="164">
        <f t="shared" si="44"/>
        <v>4346</v>
      </c>
      <c r="Y143" s="164">
        <f t="shared" si="45"/>
        <v>4564</v>
      </c>
      <c r="Z143" s="164">
        <f t="shared" si="46"/>
        <v>4679</v>
      </c>
      <c r="AA143" s="529">
        <f t="shared" si="47"/>
        <v>4796</v>
      </c>
      <c r="AB143" s="570">
        <f t="shared" si="48"/>
        <v>759.5</v>
      </c>
      <c r="AC143" s="571">
        <f t="shared" si="48"/>
        <v>863.5</v>
      </c>
      <c r="AD143" s="571">
        <f t="shared" si="48"/>
        <v>938.5</v>
      </c>
      <c r="AE143" s="571">
        <f t="shared" si="48"/>
        <v>1016.75</v>
      </c>
      <c r="AF143" s="571">
        <f t="shared" si="48"/>
        <v>1058.5</v>
      </c>
      <c r="AG143" s="572">
        <f t="shared" si="48"/>
        <v>1100.5</v>
      </c>
      <c r="AH143" s="589">
        <v>1.54</v>
      </c>
      <c r="AI143" s="149">
        <f t="shared" si="40"/>
        <v>1.6555</v>
      </c>
      <c r="AJ143" s="149">
        <f t="shared" si="49"/>
        <v>1.738275</v>
      </c>
      <c r="AK143" s="149">
        <f t="shared" si="50"/>
        <v>1.8251887500000001</v>
      </c>
      <c r="AL143" s="149">
        <f t="shared" si="51"/>
        <v>1.8708184687500002</v>
      </c>
      <c r="AM143" s="150">
        <f t="shared" si="52"/>
        <v>1.9175889304687503</v>
      </c>
    </row>
    <row r="144" spans="1:39" ht="25.5" x14ac:dyDescent="0.2">
      <c r="A144" s="1028">
        <v>9</v>
      </c>
      <c r="B144" s="201" t="s">
        <v>224</v>
      </c>
      <c r="C144" s="214" t="s">
        <v>15</v>
      </c>
      <c r="D144" s="160">
        <v>4099.25</v>
      </c>
      <c r="E144" s="161">
        <v>4375.75</v>
      </c>
      <c r="F144" s="161">
        <v>4585.75</v>
      </c>
      <c r="G144" s="161">
        <v>4803.25</v>
      </c>
      <c r="H144" s="161">
        <v>4937.25</v>
      </c>
      <c r="I144" s="509">
        <v>5073.5</v>
      </c>
      <c r="J144" s="521">
        <f t="shared" si="41"/>
        <v>4214.6875</v>
      </c>
      <c r="K144" s="522">
        <f t="shared" si="41"/>
        <v>4507.8125</v>
      </c>
      <c r="L144" s="522">
        <f t="shared" si="41"/>
        <v>4726.8125</v>
      </c>
      <c r="M144" s="522">
        <f t="shared" si="41"/>
        <v>4954.4375</v>
      </c>
      <c r="N144" s="522">
        <f t="shared" si="41"/>
        <v>5088.9375</v>
      </c>
      <c r="O144" s="538">
        <f t="shared" si="41"/>
        <v>5225.875</v>
      </c>
      <c r="P144" s="575">
        <f t="shared" si="42"/>
        <v>115.4375</v>
      </c>
      <c r="Q144" s="512">
        <f t="shared" si="42"/>
        <v>132.0625</v>
      </c>
      <c r="R144" s="512">
        <f t="shared" si="42"/>
        <v>141.0625</v>
      </c>
      <c r="S144" s="512">
        <f t="shared" si="42"/>
        <v>151.1875</v>
      </c>
      <c r="T144" s="512">
        <f t="shared" si="42"/>
        <v>151.6875</v>
      </c>
      <c r="U144" s="513">
        <f t="shared" si="42"/>
        <v>152.375</v>
      </c>
      <c r="V144" s="518">
        <v>4561</v>
      </c>
      <c r="W144" s="162">
        <f t="shared" si="43"/>
        <v>4904</v>
      </c>
      <c r="X144" s="162">
        <f t="shared" si="44"/>
        <v>5150</v>
      </c>
      <c r="Y144" s="162">
        <f t="shared" si="45"/>
        <v>5408</v>
      </c>
      <c r="Z144" s="162">
        <f t="shared" si="46"/>
        <v>5544</v>
      </c>
      <c r="AA144" s="527">
        <f t="shared" si="47"/>
        <v>5683</v>
      </c>
      <c r="AB144" s="566">
        <f t="shared" si="48"/>
        <v>461.75</v>
      </c>
      <c r="AC144" s="573">
        <f t="shared" si="48"/>
        <v>528.25</v>
      </c>
      <c r="AD144" s="573">
        <f t="shared" si="48"/>
        <v>564.25</v>
      </c>
      <c r="AE144" s="573">
        <f t="shared" si="48"/>
        <v>604.75</v>
      </c>
      <c r="AF144" s="573">
        <f t="shared" si="48"/>
        <v>606.75</v>
      </c>
      <c r="AG144" s="574">
        <f t="shared" si="48"/>
        <v>609.5</v>
      </c>
      <c r="AH144" s="587">
        <v>1.82</v>
      </c>
      <c r="AI144" s="152">
        <f t="shared" si="40"/>
        <v>1.9565000000000001</v>
      </c>
      <c r="AJ144" s="152">
        <f t="shared" si="49"/>
        <v>2.054325</v>
      </c>
      <c r="AK144" s="152">
        <f t="shared" si="50"/>
        <v>2.1570412499999998</v>
      </c>
      <c r="AL144" s="152">
        <f t="shared" si="51"/>
        <v>2.2109672812499999</v>
      </c>
      <c r="AM144" s="153">
        <f t="shared" si="52"/>
        <v>2.2662414632812498</v>
      </c>
    </row>
    <row r="145" spans="1:39" x14ac:dyDescent="0.2">
      <c r="A145" s="1029"/>
      <c r="B145" s="179" t="s">
        <v>109</v>
      </c>
      <c r="C145" s="215" t="s">
        <v>15</v>
      </c>
      <c r="D145" s="87">
        <v>3647.5</v>
      </c>
      <c r="E145" s="84">
        <v>3893.75</v>
      </c>
      <c r="F145" s="84">
        <v>4079.5</v>
      </c>
      <c r="G145" s="84">
        <v>4272.75</v>
      </c>
      <c r="H145" s="84">
        <v>4390.25</v>
      </c>
      <c r="I145" s="510">
        <v>4509.25</v>
      </c>
      <c r="J145" s="523">
        <f t="shared" si="41"/>
        <v>3800.375</v>
      </c>
      <c r="K145" s="524">
        <f t="shared" si="41"/>
        <v>4065.0625</v>
      </c>
      <c r="L145" s="524">
        <f t="shared" si="41"/>
        <v>4261.625</v>
      </c>
      <c r="M145" s="524">
        <f t="shared" si="41"/>
        <v>4466.8125</v>
      </c>
      <c r="N145" s="524">
        <f t="shared" si="41"/>
        <v>4586.6875</v>
      </c>
      <c r="O145" s="539">
        <f t="shared" si="41"/>
        <v>4708.4375</v>
      </c>
      <c r="P145" s="576">
        <f t="shared" si="42"/>
        <v>152.875</v>
      </c>
      <c r="Q145" s="514">
        <f t="shared" si="42"/>
        <v>171.3125</v>
      </c>
      <c r="R145" s="514">
        <f t="shared" si="42"/>
        <v>182.125</v>
      </c>
      <c r="S145" s="514">
        <f t="shared" si="42"/>
        <v>194.0625</v>
      </c>
      <c r="T145" s="514">
        <f t="shared" si="42"/>
        <v>196.4375</v>
      </c>
      <c r="U145" s="515">
        <f t="shared" si="42"/>
        <v>199.1875</v>
      </c>
      <c r="V145" s="519">
        <v>4259</v>
      </c>
      <c r="W145" s="145">
        <f t="shared" si="43"/>
        <v>4579</v>
      </c>
      <c r="X145" s="145">
        <f t="shared" si="44"/>
        <v>4808</v>
      </c>
      <c r="Y145" s="145">
        <f t="shared" si="45"/>
        <v>5049</v>
      </c>
      <c r="Z145" s="145">
        <f t="shared" si="46"/>
        <v>5176</v>
      </c>
      <c r="AA145" s="528">
        <f t="shared" si="47"/>
        <v>5306</v>
      </c>
      <c r="AB145" s="567">
        <f t="shared" si="48"/>
        <v>611.5</v>
      </c>
      <c r="AC145" s="568">
        <f t="shared" si="48"/>
        <v>685.25</v>
      </c>
      <c r="AD145" s="568">
        <f t="shared" si="48"/>
        <v>728.5</v>
      </c>
      <c r="AE145" s="568">
        <f t="shared" si="48"/>
        <v>776.25</v>
      </c>
      <c r="AF145" s="568">
        <f t="shared" si="48"/>
        <v>785.75</v>
      </c>
      <c r="AG145" s="569">
        <f t="shared" si="48"/>
        <v>796.75</v>
      </c>
      <c r="AH145" s="588">
        <v>1.7</v>
      </c>
      <c r="AI145" s="147">
        <f t="shared" si="40"/>
        <v>1.8274999999999999</v>
      </c>
      <c r="AJ145" s="147">
        <f t="shared" si="49"/>
        <v>1.9188749999999999</v>
      </c>
      <c r="AK145" s="147">
        <f t="shared" si="50"/>
        <v>2.0148187499999999</v>
      </c>
      <c r="AL145" s="147">
        <f t="shared" si="51"/>
        <v>2.0651892187500001</v>
      </c>
      <c r="AM145" s="148">
        <f t="shared" si="52"/>
        <v>2.1168189492187501</v>
      </c>
    </row>
    <row r="146" spans="1:39" x14ac:dyDescent="0.2">
      <c r="A146" s="1029"/>
      <c r="B146" s="179" t="s">
        <v>110</v>
      </c>
      <c r="C146" s="215" t="s">
        <v>15</v>
      </c>
      <c r="D146" s="87">
        <v>3515.25</v>
      </c>
      <c r="E146" s="84">
        <v>3752.75</v>
      </c>
      <c r="F146" s="84">
        <v>3932</v>
      </c>
      <c r="G146" s="84">
        <v>4118.25</v>
      </c>
      <c r="H146" s="84">
        <v>4230.5</v>
      </c>
      <c r="I146" s="510">
        <v>4344.25</v>
      </c>
      <c r="J146" s="523">
        <f t="shared" si="41"/>
        <v>3679.6875</v>
      </c>
      <c r="K146" s="524">
        <f t="shared" si="41"/>
        <v>3936.0625</v>
      </c>
      <c r="L146" s="524">
        <f t="shared" si="41"/>
        <v>4126.75</v>
      </c>
      <c r="M146" s="524">
        <f t="shared" si="41"/>
        <v>4325.4375</v>
      </c>
      <c r="N146" s="524">
        <f t="shared" si="41"/>
        <v>4440.625</v>
      </c>
      <c r="O146" s="539">
        <f t="shared" si="41"/>
        <v>4557.6875</v>
      </c>
      <c r="P146" s="576">
        <f t="shared" si="42"/>
        <v>164.4375</v>
      </c>
      <c r="Q146" s="514">
        <f t="shared" si="42"/>
        <v>183.3125</v>
      </c>
      <c r="R146" s="514">
        <f t="shared" si="42"/>
        <v>194.75</v>
      </c>
      <c r="S146" s="514">
        <f t="shared" si="42"/>
        <v>207.1875</v>
      </c>
      <c r="T146" s="514">
        <f t="shared" si="42"/>
        <v>210.125</v>
      </c>
      <c r="U146" s="515">
        <f t="shared" si="42"/>
        <v>213.4375</v>
      </c>
      <c r="V146" s="519">
        <v>4173</v>
      </c>
      <c r="W146" s="145">
        <f t="shared" si="43"/>
        <v>4486</v>
      </c>
      <c r="X146" s="145">
        <f t="shared" si="44"/>
        <v>4711</v>
      </c>
      <c r="Y146" s="145">
        <f t="shared" si="45"/>
        <v>4947</v>
      </c>
      <c r="Z146" s="145">
        <f t="shared" si="46"/>
        <v>5071</v>
      </c>
      <c r="AA146" s="528">
        <f t="shared" si="47"/>
        <v>5198</v>
      </c>
      <c r="AB146" s="567">
        <f t="shared" si="48"/>
        <v>657.75</v>
      </c>
      <c r="AC146" s="568">
        <f t="shared" si="48"/>
        <v>733.25</v>
      </c>
      <c r="AD146" s="568">
        <f t="shared" si="48"/>
        <v>779</v>
      </c>
      <c r="AE146" s="568">
        <f t="shared" si="48"/>
        <v>828.75</v>
      </c>
      <c r="AF146" s="568">
        <f t="shared" si="48"/>
        <v>840.5</v>
      </c>
      <c r="AG146" s="569">
        <f t="shared" si="48"/>
        <v>853.75</v>
      </c>
      <c r="AH146" s="588">
        <v>1.67</v>
      </c>
      <c r="AI146" s="147">
        <f t="shared" si="40"/>
        <v>1.79525</v>
      </c>
      <c r="AJ146" s="147">
        <f t="shared" si="49"/>
        <v>1.8850125</v>
      </c>
      <c r="AK146" s="147">
        <f t="shared" si="50"/>
        <v>1.9792631249999999</v>
      </c>
      <c r="AL146" s="147">
        <f t="shared" si="51"/>
        <v>2.0287447031250001</v>
      </c>
      <c r="AM146" s="148">
        <f t="shared" si="52"/>
        <v>2.079463320703125</v>
      </c>
    </row>
    <row r="147" spans="1:39" ht="13.5" thickBot="1" x14ac:dyDescent="0.25">
      <c r="A147" s="1030"/>
      <c r="B147" s="190" t="s">
        <v>83</v>
      </c>
      <c r="C147" s="216" t="s">
        <v>15</v>
      </c>
      <c r="D147" s="89">
        <v>3178</v>
      </c>
      <c r="E147" s="90">
        <v>3370</v>
      </c>
      <c r="F147" s="90">
        <v>3507.25</v>
      </c>
      <c r="G147" s="90">
        <v>3651.75</v>
      </c>
      <c r="H147" s="90">
        <v>3728</v>
      </c>
      <c r="I147" s="511">
        <v>3805.75</v>
      </c>
      <c r="J147" s="525">
        <f t="shared" si="41"/>
        <v>3371</v>
      </c>
      <c r="K147" s="526">
        <f t="shared" si="41"/>
        <v>3589.25</v>
      </c>
      <c r="L147" s="526">
        <f t="shared" si="41"/>
        <v>3745.4375</v>
      </c>
      <c r="M147" s="526">
        <f t="shared" si="41"/>
        <v>3909.5625</v>
      </c>
      <c r="N147" s="526">
        <f t="shared" si="41"/>
        <v>3996.25</v>
      </c>
      <c r="O147" s="540">
        <f t="shared" si="41"/>
        <v>4084.8125</v>
      </c>
      <c r="P147" s="577">
        <f t="shared" si="42"/>
        <v>193</v>
      </c>
      <c r="Q147" s="516">
        <f t="shared" si="42"/>
        <v>219.25</v>
      </c>
      <c r="R147" s="516">
        <f t="shared" si="42"/>
        <v>238.1875</v>
      </c>
      <c r="S147" s="516">
        <f t="shared" si="42"/>
        <v>257.8125</v>
      </c>
      <c r="T147" s="516">
        <f t="shared" si="42"/>
        <v>268.25</v>
      </c>
      <c r="U147" s="517">
        <f t="shared" si="42"/>
        <v>279.0625</v>
      </c>
      <c r="V147" s="520">
        <v>3950</v>
      </c>
      <c r="W147" s="164">
        <f t="shared" si="43"/>
        <v>4247</v>
      </c>
      <c r="X147" s="164">
        <f t="shared" si="44"/>
        <v>4460</v>
      </c>
      <c r="Y147" s="164">
        <f t="shared" si="45"/>
        <v>4683</v>
      </c>
      <c r="Z147" s="164">
        <f t="shared" si="46"/>
        <v>4801</v>
      </c>
      <c r="AA147" s="529">
        <f t="shared" si="47"/>
        <v>4922</v>
      </c>
      <c r="AB147" s="570">
        <f t="shared" si="48"/>
        <v>772</v>
      </c>
      <c r="AC147" s="571">
        <f t="shared" si="48"/>
        <v>877</v>
      </c>
      <c r="AD147" s="571">
        <f t="shared" si="48"/>
        <v>952.75</v>
      </c>
      <c r="AE147" s="571">
        <f t="shared" si="48"/>
        <v>1031.25</v>
      </c>
      <c r="AF147" s="571">
        <f t="shared" si="48"/>
        <v>1073</v>
      </c>
      <c r="AG147" s="572">
        <f t="shared" si="48"/>
        <v>1116.25</v>
      </c>
      <c r="AH147" s="589">
        <v>1.58</v>
      </c>
      <c r="AI147" s="149">
        <f t="shared" si="40"/>
        <v>1.6985000000000001</v>
      </c>
      <c r="AJ147" s="149">
        <f t="shared" si="49"/>
        <v>1.783425</v>
      </c>
      <c r="AK147" s="149">
        <f t="shared" si="50"/>
        <v>1.87259625</v>
      </c>
      <c r="AL147" s="149">
        <f t="shared" si="51"/>
        <v>1.91941115625</v>
      </c>
      <c r="AM147" s="150">
        <f t="shared" si="52"/>
        <v>1.9673964351562501</v>
      </c>
    </row>
    <row r="148" spans="1:39" ht="25.5" x14ac:dyDescent="0.2">
      <c r="A148" s="1028">
        <v>10</v>
      </c>
      <c r="B148" s="201" t="s">
        <v>225</v>
      </c>
      <c r="C148" s="218" t="s">
        <v>15</v>
      </c>
      <c r="D148" s="160">
        <v>3924.5</v>
      </c>
      <c r="E148" s="161">
        <v>4189</v>
      </c>
      <c r="F148" s="161">
        <v>4390</v>
      </c>
      <c r="G148" s="161">
        <v>4598.5</v>
      </c>
      <c r="H148" s="161">
        <v>4725.75</v>
      </c>
      <c r="I148" s="509">
        <v>4855.25</v>
      </c>
      <c r="J148" s="521">
        <f t="shared" si="41"/>
        <v>4083.625</v>
      </c>
      <c r="K148" s="522">
        <f t="shared" si="41"/>
        <v>4367.75</v>
      </c>
      <c r="L148" s="522">
        <f t="shared" si="41"/>
        <v>4580</v>
      </c>
      <c r="M148" s="522">
        <f t="shared" si="41"/>
        <v>4800.875</v>
      </c>
      <c r="N148" s="522">
        <f t="shared" si="41"/>
        <v>4930.3125</v>
      </c>
      <c r="O148" s="538">
        <f t="shared" si="41"/>
        <v>5062.1875</v>
      </c>
      <c r="P148" s="575">
        <f t="shared" si="42"/>
        <v>159.125</v>
      </c>
      <c r="Q148" s="512">
        <f t="shared" si="42"/>
        <v>178.75</v>
      </c>
      <c r="R148" s="512">
        <f t="shared" si="42"/>
        <v>190</v>
      </c>
      <c r="S148" s="512">
        <f t="shared" si="42"/>
        <v>202.375</v>
      </c>
      <c r="T148" s="512">
        <f t="shared" si="42"/>
        <v>204.5625</v>
      </c>
      <c r="U148" s="513">
        <f t="shared" si="42"/>
        <v>206.9375</v>
      </c>
      <c r="V148" s="518">
        <v>4561</v>
      </c>
      <c r="W148" s="162">
        <f t="shared" si="43"/>
        <v>4904</v>
      </c>
      <c r="X148" s="162">
        <f t="shared" si="44"/>
        <v>5150</v>
      </c>
      <c r="Y148" s="162">
        <f t="shared" si="45"/>
        <v>5408</v>
      </c>
      <c r="Z148" s="162">
        <f t="shared" si="46"/>
        <v>5544</v>
      </c>
      <c r="AA148" s="527">
        <f t="shared" si="47"/>
        <v>5683</v>
      </c>
      <c r="AB148" s="566">
        <f t="shared" si="48"/>
        <v>636.5</v>
      </c>
      <c r="AC148" s="573">
        <f t="shared" si="48"/>
        <v>715</v>
      </c>
      <c r="AD148" s="573">
        <f t="shared" si="48"/>
        <v>760</v>
      </c>
      <c r="AE148" s="573">
        <f t="shared" si="48"/>
        <v>809.5</v>
      </c>
      <c r="AF148" s="573">
        <f t="shared" si="48"/>
        <v>818.25</v>
      </c>
      <c r="AG148" s="574">
        <f t="shared" si="48"/>
        <v>827.75</v>
      </c>
      <c r="AH148" s="587">
        <v>1.82</v>
      </c>
      <c r="AI148" s="152">
        <f t="shared" si="40"/>
        <v>1.9565000000000001</v>
      </c>
      <c r="AJ148" s="152">
        <f t="shared" si="49"/>
        <v>2.054325</v>
      </c>
      <c r="AK148" s="152">
        <f t="shared" si="50"/>
        <v>2.1570412499999998</v>
      </c>
      <c r="AL148" s="152">
        <f t="shared" si="51"/>
        <v>2.2109672812499999</v>
      </c>
      <c r="AM148" s="153">
        <f t="shared" si="52"/>
        <v>2.2662414632812498</v>
      </c>
    </row>
    <row r="149" spans="1:39" x14ac:dyDescent="0.2">
      <c r="A149" s="1029"/>
      <c r="B149" s="180" t="s">
        <v>110</v>
      </c>
      <c r="C149" s="206" t="s">
        <v>15</v>
      </c>
      <c r="D149" s="87">
        <v>3681.25</v>
      </c>
      <c r="E149" s="84">
        <v>3929</v>
      </c>
      <c r="F149" s="84">
        <v>4116.25</v>
      </c>
      <c r="G149" s="84">
        <v>4311.75</v>
      </c>
      <c r="H149" s="84">
        <v>4430.75</v>
      </c>
      <c r="I149" s="510">
        <v>4552</v>
      </c>
      <c r="J149" s="523">
        <f t="shared" si="41"/>
        <v>3825.6875</v>
      </c>
      <c r="K149" s="524">
        <f t="shared" si="41"/>
        <v>4091.5</v>
      </c>
      <c r="L149" s="524">
        <f t="shared" si="41"/>
        <v>4289.1875</v>
      </c>
      <c r="M149" s="524">
        <f t="shared" si="41"/>
        <v>4496.0625</v>
      </c>
      <c r="N149" s="524">
        <f t="shared" si="41"/>
        <v>4617.0625</v>
      </c>
      <c r="O149" s="539">
        <f t="shared" si="41"/>
        <v>4740.5</v>
      </c>
      <c r="P149" s="576">
        <f t="shared" si="42"/>
        <v>144.4375</v>
      </c>
      <c r="Q149" s="514">
        <f t="shared" si="42"/>
        <v>162.5</v>
      </c>
      <c r="R149" s="514">
        <f t="shared" si="42"/>
        <v>172.9375</v>
      </c>
      <c r="S149" s="514">
        <f t="shared" si="42"/>
        <v>184.3125</v>
      </c>
      <c r="T149" s="514">
        <f t="shared" si="42"/>
        <v>186.3125</v>
      </c>
      <c r="U149" s="515">
        <f t="shared" si="42"/>
        <v>188.5</v>
      </c>
      <c r="V149" s="519">
        <v>4259</v>
      </c>
      <c r="W149" s="145">
        <f t="shared" si="43"/>
        <v>4579</v>
      </c>
      <c r="X149" s="145">
        <f t="shared" si="44"/>
        <v>4808</v>
      </c>
      <c r="Y149" s="145">
        <f t="shared" si="45"/>
        <v>5049</v>
      </c>
      <c r="Z149" s="145">
        <f t="shared" si="46"/>
        <v>5176</v>
      </c>
      <c r="AA149" s="528">
        <f t="shared" si="47"/>
        <v>5306</v>
      </c>
      <c r="AB149" s="567">
        <f t="shared" si="48"/>
        <v>577.75</v>
      </c>
      <c r="AC149" s="568">
        <f t="shared" si="48"/>
        <v>650</v>
      </c>
      <c r="AD149" s="568">
        <f t="shared" si="48"/>
        <v>691.75</v>
      </c>
      <c r="AE149" s="568">
        <f t="shared" si="48"/>
        <v>737.25</v>
      </c>
      <c r="AF149" s="568">
        <f t="shared" si="48"/>
        <v>745.25</v>
      </c>
      <c r="AG149" s="569">
        <f t="shared" si="48"/>
        <v>754</v>
      </c>
      <c r="AH149" s="588">
        <v>1.7</v>
      </c>
      <c r="AI149" s="147">
        <f t="shared" si="40"/>
        <v>1.8274999999999999</v>
      </c>
      <c r="AJ149" s="147">
        <f t="shared" si="49"/>
        <v>1.9188749999999999</v>
      </c>
      <c r="AK149" s="147">
        <f t="shared" si="50"/>
        <v>2.0148187499999999</v>
      </c>
      <c r="AL149" s="147">
        <f t="shared" si="51"/>
        <v>2.0651892187500001</v>
      </c>
      <c r="AM149" s="148">
        <f t="shared" si="52"/>
        <v>2.1168189492187501</v>
      </c>
    </row>
    <row r="150" spans="1:39" x14ac:dyDescent="0.2">
      <c r="A150" s="1029"/>
      <c r="B150" s="180" t="s">
        <v>111</v>
      </c>
      <c r="C150" s="206" t="s">
        <v>15</v>
      </c>
      <c r="D150" s="87">
        <v>3522</v>
      </c>
      <c r="E150" s="84">
        <v>3758.75</v>
      </c>
      <c r="F150" s="84">
        <v>3938</v>
      </c>
      <c r="G150" s="84">
        <v>4124.25</v>
      </c>
      <c r="H150" s="84">
        <v>4237.25</v>
      </c>
      <c r="I150" s="510">
        <v>4352.5</v>
      </c>
      <c r="J150" s="523">
        <f t="shared" si="41"/>
        <v>3684.75</v>
      </c>
      <c r="K150" s="524">
        <f t="shared" si="41"/>
        <v>3940.5625</v>
      </c>
      <c r="L150" s="524">
        <f t="shared" si="41"/>
        <v>4131.25</v>
      </c>
      <c r="M150" s="524">
        <f t="shared" si="41"/>
        <v>4329.9375</v>
      </c>
      <c r="N150" s="524">
        <f t="shared" si="41"/>
        <v>4445.6875</v>
      </c>
      <c r="O150" s="539">
        <f t="shared" si="41"/>
        <v>4563.875</v>
      </c>
      <c r="P150" s="576">
        <f t="shared" si="42"/>
        <v>162.75</v>
      </c>
      <c r="Q150" s="514">
        <f t="shared" si="42"/>
        <v>181.8125</v>
      </c>
      <c r="R150" s="514">
        <f t="shared" si="42"/>
        <v>193.25</v>
      </c>
      <c r="S150" s="514">
        <f t="shared" si="42"/>
        <v>205.6875</v>
      </c>
      <c r="T150" s="514">
        <f t="shared" si="42"/>
        <v>208.4375</v>
      </c>
      <c r="U150" s="515">
        <f t="shared" si="42"/>
        <v>211.375</v>
      </c>
      <c r="V150" s="519">
        <v>4173</v>
      </c>
      <c r="W150" s="145">
        <f t="shared" si="43"/>
        <v>4486</v>
      </c>
      <c r="X150" s="145">
        <f t="shared" si="44"/>
        <v>4711</v>
      </c>
      <c r="Y150" s="145">
        <f t="shared" si="45"/>
        <v>4947</v>
      </c>
      <c r="Z150" s="145">
        <f t="shared" si="46"/>
        <v>5071</v>
      </c>
      <c r="AA150" s="528">
        <f t="shared" si="47"/>
        <v>5198</v>
      </c>
      <c r="AB150" s="567">
        <f t="shared" si="48"/>
        <v>651</v>
      </c>
      <c r="AC150" s="568">
        <f t="shared" si="48"/>
        <v>727.25</v>
      </c>
      <c r="AD150" s="568">
        <f t="shared" si="48"/>
        <v>773</v>
      </c>
      <c r="AE150" s="568">
        <f t="shared" si="48"/>
        <v>822.75</v>
      </c>
      <c r="AF150" s="568">
        <f t="shared" si="48"/>
        <v>833.75</v>
      </c>
      <c r="AG150" s="569">
        <f t="shared" si="48"/>
        <v>845.5</v>
      </c>
      <c r="AH150" s="588">
        <v>1.67</v>
      </c>
      <c r="AI150" s="147">
        <f t="shared" si="40"/>
        <v>1.79525</v>
      </c>
      <c r="AJ150" s="147">
        <f t="shared" si="49"/>
        <v>1.8850125</v>
      </c>
      <c r="AK150" s="147">
        <f t="shared" si="50"/>
        <v>1.9792631249999999</v>
      </c>
      <c r="AL150" s="147">
        <f t="shared" si="51"/>
        <v>2.0287447031250001</v>
      </c>
      <c r="AM150" s="148">
        <f t="shared" si="52"/>
        <v>2.079463320703125</v>
      </c>
    </row>
    <row r="151" spans="1:39" ht="13.5" thickBot="1" x14ac:dyDescent="0.25">
      <c r="A151" s="1030"/>
      <c r="B151" s="209" t="s">
        <v>83</v>
      </c>
      <c r="C151" s="219" t="s">
        <v>15</v>
      </c>
      <c r="D151" s="89">
        <v>3178</v>
      </c>
      <c r="E151" s="90">
        <v>3370</v>
      </c>
      <c r="F151" s="90">
        <v>3507.25</v>
      </c>
      <c r="G151" s="90">
        <v>3651.75</v>
      </c>
      <c r="H151" s="90">
        <v>3728</v>
      </c>
      <c r="I151" s="511">
        <v>3805.75</v>
      </c>
      <c r="J151" s="525">
        <f t="shared" si="41"/>
        <v>3371</v>
      </c>
      <c r="K151" s="526">
        <f t="shared" si="41"/>
        <v>3589.25</v>
      </c>
      <c r="L151" s="526">
        <f t="shared" si="41"/>
        <v>3745.4375</v>
      </c>
      <c r="M151" s="526">
        <f t="shared" si="41"/>
        <v>3909.5625</v>
      </c>
      <c r="N151" s="526">
        <f t="shared" si="41"/>
        <v>3996.25</v>
      </c>
      <c r="O151" s="540">
        <f t="shared" si="41"/>
        <v>4084.8125</v>
      </c>
      <c r="P151" s="577">
        <f t="shared" si="42"/>
        <v>193</v>
      </c>
      <c r="Q151" s="516">
        <f t="shared" si="42"/>
        <v>219.25</v>
      </c>
      <c r="R151" s="516">
        <f t="shared" si="42"/>
        <v>238.1875</v>
      </c>
      <c r="S151" s="516">
        <f t="shared" si="42"/>
        <v>257.8125</v>
      </c>
      <c r="T151" s="516">
        <f t="shared" si="42"/>
        <v>268.25</v>
      </c>
      <c r="U151" s="517">
        <f t="shared" si="42"/>
        <v>279.0625</v>
      </c>
      <c r="V151" s="520">
        <v>3950</v>
      </c>
      <c r="W151" s="164">
        <f t="shared" si="43"/>
        <v>4247</v>
      </c>
      <c r="X151" s="164">
        <f t="shared" si="44"/>
        <v>4460</v>
      </c>
      <c r="Y151" s="164">
        <f t="shared" si="45"/>
        <v>4683</v>
      </c>
      <c r="Z151" s="164">
        <f t="shared" si="46"/>
        <v>4801</v>
      </c>
      <c r="AA151" s="529">
        <f t="shared" si="47"/>
        <v>4922</v>
      </c>
      <c r="AB151" s="570">
        <f t="shared" si="48"/>
        <v>772</v>
      </c>
      <c r="AC151" s="571">
        <f t="shared" si="48"/>
        <v>877</v>
      </c>
      <c r="AD151" s="571">
        <f t="shared" si="48"/>
        <v>952.75</v>
      </c>
      <c r="AE151" s="571">
        <f t="shared" si="48"/>
        <v>1031.25</v>
      </c>
      <c r="AF151" s="571">
        <f t="shared" si="48"/>
        <v>1073</v>
      </c>
      <c r="AG151" s="572">
        <f t="shared" si="48"/>
        <v>1116.25</v>
      </c>
      <c r="AH151" s="589">
        <v>1.58</v>
      </c>
      <c r="AI151" s="149">
        <f t="shared" si="40"/>
        <v>1.6985000000000001</v>
      </c>
      <c r="AJ151" s="149">
        <f t="shared" si="49"/>
        <v>1.783425</v>
      </c>
      <c r="AK151" s="149">
        <f t="shared" si="50"/>
        <v>1.87259625</v>
      </c>
      <c r="AL151" s="149">
        <f t="shared" si="51"/>
        <v>1.91941115625</v>
      </c>
      <c r="AM151" s="150">
        <f t="shared" si="52"/>
        <v>1.9673964351562501</v>
      </c>
    </row>
    <row r="152" spans="1:39" x14ac:dyDescent="0.2">
      <c r="A152" s="1028">
        <v>11</v>
      </c>
      <c r="B152" s="201" t="s">
        <v>226</v>
      </c>
      <c r="C152" s="218" t="s">
        <v>122</v>
      </c>
      <c r="D152" s="160">
        <v>3479</v>
      </c>
      <c r="E152" s="161">
        <v>3712.75</v>
      </c>
      <c r="F152" s="161">
        <v>3889.5</v>
      </c>
      <c r="G152" s="161">
        <v>4073.25</v>
      </c>
      <c r="H152" s="161">
        <v>4185.25</v>
      </c>
      <c r="I152" s="509">
        <v>4299.5</v>
      </c>
      <c r="J152" s="521">
        <f t="shared" si="41"/>
        <v>3631</v>
      </c>
      <c r="K152" s="522">
        <f t="shared" si="41"/>
        <v>3883.0625</v>
      </c>
      <c r="L152" s="522">
        <f t="shared" si="41"/>
        <v>4070.625</v>
      </c>
      <c r="M152" s="522">
        <f t="shared" si="41"/>
        <v>4266.1875</v>
      </c>
      <c r="N152" s="522">
        <f t="shared" si="41"/>
        <v>4380.6875</v>
      </c>
      <c r="O152" s="538">
        <f t="shared" si="41"/>
        <v>4497.625</v>
      </c>
      <c r="P152" s="575">
        <f t="shared" si="42"/>
        <v>152</v>
      </c>
      <c r="Q152" s="512">
        <f t="shared" si="42"/>
        <v>170.3125</v>
      </c>
      <c r="R152" s="512">
        <f t="shared" si="42"/>
        <v>181.125</v>
      </c>
      <c r="S152" s="512">
        <f t="shared" si="42"/>
        <v>192.9375</v>
      </c>
      <c r="T152" s="512">
        <f t="shared" si="42"/>
        <v>195.4375</v>
      </c>
      <c r="U152" s="513">
        <f t="shared" si="42"/>
        <v>198.125</v>
      </c>
      <c r="V152" s="518">
        <v>4087</v>
      </c>
      <c r="W152" s="162">
        <f t="shared" si="43"/>
        <v>4394</v>
      </c>
      <c r="X152" s="162">
        <f t="shared" si="44"/>
        <v>4614</v>
      </c>
      <c r="Y152" s="162">
        <f t="shared" si="45"/>
        <v>4845</v>
      </c>
      <c r="Z152" s="162">
        <f t="shared" si="46"/>
        <v>4967</v>
      </c>
      <c r="AA152" s="527">
        <f t="shared" si="47"/>
        <v>5092</v>
      </c>
      <c r="AB152" s="566">
        <f t="shared" si="48"/>
        <v>608</v>
      </c>
      <c r="AC152" s="573">
        <f t="shared" si="48"/>
        <v>681.25</v>
      </c>
      <c r="AD152" s="573">
        <f t="shared" si="48"/>
        <v>724.5</v>
      </c>
      <c r="AE152" s="573">
        <f t="shared" si="48"/>
        <v>771.75</v>
      </c>
      <c r="AF152" s="573">
        <f t="shared" si="48"/>
        <v>781.75</v>
      </c>
      <c r="AG152" s="574">
        <f t="shared" si="48"/>
        <v>792.5</v>
      </c>
      <c r="AH152" s="587">
        <v>1.63</v>
      </c>
      <c r="AI152" s="152">
        <f t="shared" si="40"/>
        <v>1.7522499999999999</v>
      </c>
      <c r="AJ152" s="152">
        <f t="shared" si="49"/>
        <v>1.8398625</v>
      </c>
      <c r="AK152" s="152">
        <f t="shared" si="50"/>
        <v>1.9318556249999999</v>
      </c>
      <c r="AL152" s="152">
        <f t="shared" si="51"/>
        <v>1.9801520156249999</v>
      </c>
      <c r="AM152" s="153">
        <f t="shared" si="52"/>
        <v>2.0296558160156248</v>
      </c>
    </row>
    <row r="153" spans="1:39" x14ac:dyDescent="0.2">
      <c r="A153" s="1029"/>
      <c r="B153" s="180" t="s">
        <v>110</v>
      </c>
      <c r="C153" s="206" t="s">
        <v>122</v>
      </c>
      <c r="D153" s="87">
        <v>3314.5</v>
      </c>
      <c r="E153" s="84">
        <v>3537.25</v>
      </c>
      <c r="F153" s="84">
        <v>3705.25</v>
      </c>
      <c r="G153" s="84">
        <v>3880.5</v>
      </c>
      <c r="H153" s="84">
        <v>3986.75</v>
      </c>
      <c r="I153" s="510">
        <v>4095.25</v>
      </c>
      <c r="J153" s="523">
        <f t="shared" si="41"/>
        <v>3473.375</v>
      </c>
      <c r="K153" s="524">
        <f t="shared" si="41"/>
        <v>3714.6875</v>
      </c>
      <c r="L153" s="524">
        <f t="shared" si="41"/>
        <v>3893.9375</v>
      </c>
      <c r="M153" s="524">
        <f t="shared" si="41"/>
        <v>4081.125</v>
      </c>
      <c r="N153" s="524">
        <f t="shared" si="41"/>
        <v>4190.3125</v>
      </c>
      <c r="O153" s="539">
        <f t="shared" si="41"/>
        <v>4301.9375</v>
      </c>
      <c r="P153" s="576">
        <f t="shared" si="42"/>
        <v>158.875</v>
      </c>
      <c r="Q153" s="514">
        <f t="shared" si="42"/>
        <v>177.4375</v>
      </c>
      <c r="R153" s="514">
        <f t="shared" si="42"/>
        <v>188.6875</v>
      </c>
      <c r="S153" s="514">
        <f t="shared" si="42"/>
        <v>200.625</v>
      </c>
      <c r="T153" s="514">
        <f t="shared" si="42"/>
        <v>203.5625</v>
      </c>
      <c r="U153" s="515">
        <f t="shared" si="42"/>
        <v>206.6875</v>
      </c>
      <c r="V153" s="519">
        <v>3950</v>
      </c>
      <c r="W153" s="145">
        <f t="shared" si="43"/>
        <v>4247</v>
      </c>
      <c r="X153" s="145">
        <f t="shared" si="44"/>
        <v>4460</v>
      </c>
      <c r="Y153" s="145">
        <f t="shared" si="45"/>
        <v>4683</v>
      </c>
      <c r="Z153" s="145">
        <f t="shared" si="46"/>
        <v>4801</v>
      </c>
      <c r="AA153" s="528">
        <f t="shared" si="47"/>
        <v>4922</v>
      </c>
      <c r="AB153" s="567">
        <f t="shared" si="48"/>
        <v>635.5</v>
      </c>
      <c r="AC153" s="568">
        <f t="shared" si="48"/>
        <v>709.75</v>
      </c>
      <c r="AD153" s="568">
        <f t="shared" si="48"/>
        <v>754.75</v>
      </c>
      <c r="AE153" s="568">
        <f t="shared" si="48"/>
        <v>802.5</v>
      </c>
      <c r="AF153" s="568">
        <f t="shared" si="48"/>
        <v>814.25</v>
      </c>
      <c r="AG153" s="569">
        <f t="shared" si="48"/>
        <v>826.75</v>
      </c>
      <c r="AH153" s="588">
        <v>1.58</v>
      </c>
      <c r="AI153" s="147">
        <f t="shared" si="40"/>
        <v>1.6985000000000001</v>
      </c>
      <c r="AJ153" s="147">
        <f t="shared" si="49"/>
        <v>1.783425</v>
      </c>
      <c r="AK153" s="147">
        <f t="shared" si="50"/>
        <v>1.87259625</v>
      </c>
      <c r="AL153" s="147">
        <f t="shared" si="51"/>
        <v>1.91941115625</v>
      </c>
      <c r="AM153" s="148">
        <f t="shared" si="52"/>
        <v>1.9673964351562501</v>
      </c>
    </row>
    <row r="154" spans="1:39" x14ac:dyDescent="0.2">
      <c r="A154" s="1029"/>
      <c r="B154" s="180" t="s">
        <v>111</v>
      </c>
      <c r="C154" s="206" t="s">
        <v>122</v>
      </c>
      <c r="D154" s="87">
        <v>3162.75</v>
      </c>
      <c r="E154" s="84">
        <v>3376</v>
      </c>
      <c r="F154" s="84">
        <v>3536.5</v>
      </c>
      <c r="G154" s="84">
        <v>3703.25</v>
      </c>
      <c r="H154" s="84">
        <v>3803.25</v>
      </c>
      <c r="I154" s="510">
        <v>3905.5</v>
      </c>
      <c r="J154" s="523">
        <f t="shared" si="41"/>
        <v>3347.0625</v>
      </c>
      <c r="K154" s="524">
        <f t="shared" si="41"/>
        <v>3580.25</v>
      </c>
      <c r="L154" s="524">
        <f t="shared" si="41"/>
        <v>3753.125</v>
      </c>
      <c r="M154" s="524">
        <f t="shared" si="41"/>
        <v>3933.4375</v>
      </c>
      <c r="N154" s="524">
        <f t="shared" si="41"/>
        <v>4037.4375</v>
      </c>
      <c r="O154" s="539">
        <f t="shared" si="41"/>
        <v>4143.875</v>
      </c>
      <c r="P154" s="576">
        <f t="shared" si="42"/>
        <v>184.3125</v>
      </c>
      <c r="Q154" s="514">
        <f t="shared" si="42"/>
        <v>204.25</v>
      </c>
      <c r="R154" s="514">
        <f t="shared" si="42"/>
        <v>216.625</v>
      </c>
      <c r="S154" s="514">
        <f t="shared" si="42"/>
        <v>230.1875</v>
      </c>
      <c r="T154" s="514">
        <f t="shared" si="42"/>
        <v>234.1875</v>
      </c>
      <c r="U154" s="515">
        <f t="shared" si="42"/>
        <v>238.375</v>
      </c>
      <c r="V154" s="519">
        <v>3900</v>
      </c>
      <c r="W154" s="145">
        <f t="shared" si="43"/>
        <v>4193</v>
      </c>
      <c r="X154" s="145">
        <f t="shared" si="44"/>
        <v>4403</v>
      </c>
      <c r="Y154" s="145">
        <f t="shared" si="45"/>
        <v>4624</v>
      </c>
      <c r="Z154" s="145">
        <f t="shared" si="46"/>
        <v>4740</v>
      </c>
      <c r="AA154" s="528">
        <f t="shared" si="47"/>
        <v>4859</v>
      </c>
      <c r="AB154" s="567">
        <f t="shared" si="48"/>
        <v>737.25</v>
      </c>
      <c r="AC154" s="568">
        <f t="shared" si="48"/>
        <v>817</v>
      </c>
      <c r="AD154" s="568">
        <f t="shared" si="48"/>
        <v>866.5</v>
      </c>
      <c r="AE154" s="568">
        <f t="shared" si="48"/>
        <v>920.75</v>
      </c>
      <c r="AF154" s="568">
        <f t="shared" si="48"/>
        <v>936.75</v>
      </c>
      <c r="AG154" s="569">
        <f t="shared" si="48"/>
        <v>953.5</v>
      </c>
      <c r="AH154" s="588">
        <v>1.56</v>
      </c>
      <c r="AI154" s="147">
        <f t="shared" si="40"/>
        <v>1.677</v>
      </c>
      <c r="AJ154" s="147">
        <f t="shared" si="49"/>
        <v>1.76085</v>
      </c>
      <c r="AK154" s="147">
        <f t="shared" si="50"/>
        <v>1.8488925</v>
      </c>
      <c r="AL154" s="147">
        <f t="shared" si="51"/>
        <v>1.8951148125000001</v>
      </c>
      <c r="AM154" s="148">
        <f t="shared" si="52"/>
        <v>1.9424926828125002</v>
      </c>
    </row>
    <row r="155" spans="1:39" ht="13.5" thickBot="1" x14ac:dyDescent="0.25">
      <c r="A155" s="1030"/>
      <c r="B155" s="209" t="s">
        <v>83</v>
      </c>
      <c r="C155" s="219" t="s">
        <v>122</v>
      </c>
      <c r="D155" s="89">
        <v>3090.5</v>
      </c>
      <c r="E155" s="90">
        <v>3275.5</v>
      </c>
      <c r="F155" s="90">
        <v>3407.5</v>
      </c>
      <c r="G155" s="90">
        <v>3547.25</v>
      </c>
      <c r="H155" s="90">
        <v>3620.5</v>
      </c>
      <c r="I155" s="511">
        <v>3695.5</v>
      </c>
      <c r="J155" s="525">
        <f t="shared" si="41"/>
        <v>3280.375</v>
      </c>
      <c r="K155" s="526">
        <f t="shared" si="41"/>
        <v>3491.375</v>
      </c>
      <c r="L155" s="526">
        <f t="shared" si="41"/>
        <v>3642.125</v>
      </c>
      <c r="M155" s="526">
        <f t="shared" si="41"/>
        <v>3801.4375</v>
      </c>
      <c r="N155" s="526">
        <f t="shared" si="41"/>
        <v>3885.125</v>
      </c>
      <c r="O155" s="540">
        <f t="shared" si="41"/>
        <v>3970.625</v>
      </c>
      <c r="P155" s="577">
        <f t="shared" si="42"/>
        <v>189.875</v>
      </c>
      <c r="Q155" s="516">
        <f t="shared" si="42"/>
        <v>215.875</v>
      </c>
      <c r="R155" s="516">
        <f t="shared" si="42"/>
        <v>234.625</v>
      </c>
      <c r="S155" s="516">
        <f t="shared" si="42"/>
        <v>254.1875</v>
      </c>
      <c r="T155" s="516">
        <f t="shared" si="42"/>
        <v>264.625</v>
      </c>
      <c r="U155" s="517">
        <f t="shared" si="42"/>
        <v>275.125</v>
      </c>
      <c r="V155" s="520">
        <v>3850</v>
      </c>
      <c r="W155" s="164">
        <f t="shared" si="43"/>
        <v>4139</v>
      </c>
      <c r="X155" s="164">
        <f t="shared" si="44"/>
        <v>4346</v>
      </c>
      <c r="Y155" s="164">
        <f t="shared" si="45"/>
        <v>4564</v>
      </c>
      <c r="Z155" s="164">
        <f t="shared" si="46"/>
        <v>4679</v>
      </c>
      <c r="AA155" s="529">
        <f t="shared" si="47"/>
        <v>4796</v>
      </c>
      <c r="AB155" s="570">
        <f t="shared" si="48"/>
        <v>759.5</v>
      </c>
      <c r="AC155" s="571">
        <f t="shared" si="48"/>
        <v>863.5</v>
      </c>
      <c r="AD155" s="571">
        <f t="shared" si="48"/>
        <v>938.5</v>
      </c>
      <c r="AE155" s="571">
        <f t="shared" si="48"/>
        <v>1016.75</v>
      </c>
      <c r="AF155" s="571">
        <f t="shared" si="48"/>
        <v>1058.5</v>
      </c>
      <c r="AG155" s="572">
        <f t="shared" si="48"/>
        <v>1100.5</v>
      </c>
      <c r="AH155" s="589">
        <v>1.54</v>
      </c>
      <c r="AI155" s="149">
        <f t="shared" si="40"/>
        <v>1.6555</v>
      </c>
      <c r="AJ155" s="149">
        <f t="shared" si="49"/>
        <v>1.738275</v>
      </c>
      <c r="AK155" s="149">
        <f t="shared" si="50"/>
        <v>1.8251887500000001</v>
      </c>
      <c r="AL155" s="149">
        <f t="shared" si="51"/>
        <v>1.8708184687500002</v>
      </c>
      <c r="AM155" s="150">
        <f t="shared" si="52"/>
        <v>1.9175889304687503</v>
      </c>
    </row>
    <row r="156" spans="1:39" x14ac:dyDescent="0.2">
      <c r="A156" s="1028">
        <v>12</v>
      </c>
      <c r="B156" s="187" t="s">
        <v>227</v>
      </c>
      <c r="C156" s="218" t="s">
        <v>81</v>
      </c>
      <c r="D156" s="160">
        <v>3239.5</v>
      </c>
      <c r="E156" s="161">
        <v>3458.5</v>
      </c>
      <c r="F156" s="161">
        <v>3622.75</v>
      </c>
      <c r="G156" s="161">
        <v>3793.5</v>
      </c>
      <c r="H156" s="161">
        <v>3896</v>
      </c>
      <c r="I156" s="509">
        <v>4001.5</v>
      </c>
      <c r="J156" s="521">
        <f t="shared" si="41"/>
        <v>3417.125</v>
      </c>
      <c r="K156" s="522">
        <f t="shared" si="41"/>
        <v>3655.625</v>
      </c>
      <c r="L156" s="522">
        <f t="shared" si="41"/>
        <v>3832.0625</v>
      </c>
      <c r="M156" s="522">
        <f t="shared" si="41"/>
        <v>4015.875</v>
      </c>
      <c r="N156" s="522">
        <f t="shared" si="41"/>
        <v>4122.25</v>
      </c>
      <c r="O156" s="538">
        <f t="shared" si="41"/>
        <v>4231.625</v>
      </c>
      <c r="P156" s="575">
        <f t="shared" si="42"/>
        <v>177.625</v>
      </c>
      <c r="Q156" s="512">
        <f t="shared" si="42"/>
        <v>197.125</v>
      </c>
      <c r="R156" s="512">
        <f t="shared" si="42"/>
        <v>209.3125</v>
      </c>
      <c r="S156" s="512">
        <f t="shared" si="42"/>
        <v>222.375</v>
      </c>
      <c r="T156" s="512">
        <f t="shared" si="42"/>
        <v>226.25</v>
      </c>
      <c r="U156" s="513">
        <f t="shared" si="42"/>
        <v>230.125</v>
      </c>
      <c r="V156" s="518">
        <v>3950</v>
      </c>
      <c r="W156" s="162">
        <f t="shared" si="43"/>
        <v>4247</v>
      </c>
      <c r="X156" s="162">
        <f t="shared" si="44"/>
        <v>4460</v>
      </c>
      <c r="Y156" s="162">
        <f t="shared" si="45"/>
        <v>4683</v>
      </c>
      <c r="Z156" s="162">
        <f t="shared" si="46"/>
        <v>4801</v>
      </c>
      <c r="AA156" s="527">
        <f t="shared" si="47"/>
        <v>4922</v>
      </c>
      <c r="AB156" s="566">
        <f t="shared" si="48"/>
        <v>710.5</v>
      </c>
      <c r="AC156" s="573">
        <f t="shared" si="48"/>
        <v>788.5</v>
      </c>
      <c r="AD156" s="573">
        <f t="shared" si="48"/>
        <v>837.25</v>
      </c>
      <c r="AE156" s="573">
        <f t="shared" si="48"/>
        <v>889.5</v>
      </c>
      <c r="AF156" s="573">
        <f t="shared" si="48"/>
        <v>905</v>
      </c>
      <c r="AG156" s="574">
        <f t="shared" si="48"/>
        <v>920.5</v>
      </c>
      <c r="AH156" s="587">
        <v>1.58</v>
      </c>
      <c r="AI156" s="152">
        <f t="shared" si="40"/>
        <v>1.6985000000000001</v>
      </c>
      <c r="AJ156" s="152">
        <f t="shared" si="49"/>
        <v>1.783425</v>
      </c>
      <c r="AK156" s="152">
        <f t="shared" si="50"/>
        <v>1.87259625</v>
      </c>
      <c r="AL156" s="152">
        <f t="shared" si="51"/>
        <v>1.91941115625</v>
      </c>
      <c r="AM156" s="153">
        <f t="shared" si="52"/>
        <v>1.9673964351562501</v>
      </c>
    </row>
    <row r="157" spans="1:39" x14ac:dyDescent="0.2">
      <c r="A157" s="1029"/>
      <c r="B157" s="179" t="s">
        <v>104</v>
      </c>
      <c r="C157" s="215" t="s">
        <v>81</v>
      </c>
      <c r="D157" s="87">
        <v>3176</v>
      </c>
      <c r="E157" s="84">
        <v>3389.5</v>
      </c>
      <c r="F157" s="84">
        <v>3550</v>
      </c>
      <c r="G157" s="84">
        <v>3717.5</v>
      </c>
      <c r="H157" s="84">
        <v>3818.5</v>
      </c>
      <c r="I157" s="510">
        <v>3921.25</v>
      </c>
      <c r="J157" s="523">
        <f t="shared" si="41"/>
        <v>3344.5</v>
      </c>
      <c r="K157" s="524">
        <f t="shared" si="41"/>
        <v>3576.875</v>
      </c>
      <c r="L157" s="524">
        <f t="shared" si="41"/>
        <v>3749</v>
      </c>
      <c r="M157" s="524">
        <f t="shared" si="41"/>
        <v>3929.125</v>
      </c>
      <c r="N157" s="524">
        <f t="shared" si="41"/>
        <v>4033.625</v>
      </c>
      <c r="O157" s="539">
        <f t="shared" si="41"/>
        <v>4139.9375</v>
      </c>
      <c r="P157" s="576">
        <f t="shared" si="42"/>
        <v>168.5</v>
      </c>
      <c r="Q157" s="514">
        <f t="shared" si="42"/>
        <v>187.375</v>
      </c>
      <c r="R157" s="514">
        <f t="shared" si="42"/>
        <v>199</v>
      </c>
      <c r="S157" s="514">
        <f t="shared" si="42"/>
        <v>211.625</v>
      </c>
      <c r="T157" s="514">
        <f t="shared" si="42"/>
        <v>215.125</v>
      </c>
      <c r="U157" s="515">
        <f t="shared" si="42"/>
        <v>218.6875</v>
      </c>
      <c r="V157" s="519">
        <v>3850</v>
      </c>
      <c r="W157" s="145">
        <f t="shared" si="43"/>
        <v>4139</v>
      </c>
      <c r="X157" s="145">
        <f t="shared" si="44"/>
        <v>4346</v>
      </c>
      <c r="Y157" s="145">
        <f t="shared" si="45"/>
        <v>4564</v>
      </c>
      <c r="Z157" s="145">
        <f t="shared" si="46"/>
        <v>4679</v>
      </c>
      <c r="AA157" s="528">
        <f t="shared" si="47"/>
        <v>4796</v>
      </c>
      <c r="AB157" s="567">
        <f t="shared" si="48"/>
        <v>674</v>
      </c>
      <c r="AC157" s="568">
        <f t="shared" si="48"/>
        <v>749.5</v>
      </c>
      <c r="AD157" s="568">
        <f t="shared" si="48"/>
        <v>796</v>
      </c>
      <c r="AE157" s="568">
        <f t="shared" si="48"/>
        <v>846.5</v>
      </c>
      <c r="AF157" s="568">
        <f t="shared" si="48"/>
        <v>860.5</v>
      </c>
      <c r="AG157" s="569">
        <f t="shared" si="48"/>
        <v>874.75</v>
      </c>
      <c r="AH157" s="588">
        <v>1.54</v>
      </c>
      <c r="AI157" s="147">
        <f t="shared" si="40"/>
        <v>1.6555</v>
      </c>
      <c r="AJ157" s="147">
        <f t="shared" si="49"/>
        <v>1.738275</v>
      </c>
      <c r="AK157" s="147">
        <f t="shared" si="50"/>
        <v>1.8251887500000001</v>
      </c>
      <c r="AL157" s="147">
        <f t="shared" si="51"/>
        <v>1.8708184687500002</v>
      </c>
      <c r="AM157" s="148">
        <f t="shared" si="52"/>
        <v>1.9175889304687503</v>
      </c>
    </row>
    <row r="158" spans="1:39" x14ac:dyDescent="0.2">
      <c r="A158" s="1029"/>
      <c r="B158" s="179" t="s">
        <v>105</v>
      </c>
      <c r="C158" s="215" t="s">
        <v>81</v>
      </c>
      <c r="D158" s="87">
        <v>3076.5</v>
      </c>
      <c r="E158" s="84">
        <v>3283.5</v>
      </c>
      <c r="F158" s="84">
        <v>3439.25</v>
      </c>
      <c r="G158" s="84">
        <v>3601.5</v>
      </c>
      <c r="H158" s="84">
        <v>3698.75</v>
      </c>
      <c r="I158" s="510">
        <v>3798.5</v>
      </c>
      <c r="J158" s="523">
        <f t="shared" si="41"/>
        <v>3244.875</v>
      </c>
      <c r="K158" s="524">
        <f t="shared" si="41"/>
        <v>3470.625</v>
      </c>
      <c r="L158" s="524">
        <f t="shared" si="41"/>
        <v>3637.9375</v>
      </c>
      <c r="M158" s="524">
        <f t="shared" si="41"/>
        <v>3812.625</v>
      </c>
      <c r="N158" s="524">
        <f t="shared" si="41"/>
        <v>3913.5625</v>
      </c>
      <c r="O158" s="539">
        <f t="shared" si="41"/>
        <v>4016.875</v>
      </c>
      <c r="P158" s="576">
        <f t="shared" si="42"/>
        <v>168.375</v>
      </c>
      <c r="Q158" s="514">
        <f t="shared" si="42"/>
        <v>187.125</v>
      </c>
      <c r="R158" s="514">
        <f t="shared" si="42"/>
        <v>198.6875</v>
      </c>
      <c r="S158" s="514">
        <f t="shared" si="42"/>
        <v>211.125</v>
      </c>
      <c r="T158" s="514">
        <f t="shared" si="42"/>
        <v>214.8125</v>
      </c>
      <c r="U158" s="515">
        <f t="shared" si="42"/>
        <v>218.375</v>
      </c>
      <c r="V158" s="519">
        <v>3750</v>
      </c>
      <c r="W158" s="145">
        <f t="shared" si="43"/>
        <v>4032</v>
      </c>
      <c r="X158" s="145">
        <f t="shared" si="44"/>
        <v>4234</v>
      </c>
      <c r="Y158" s="145">
        <f t="shared" si="45"/>
        <v>4446</v>
      </c>
      <c r="Z158" s="145">
        <f t="shared" si="46"/>
        <v>4558</v>
      </c>
      <c r="AA158" s="528">
        <f t="shared" si="47"/>
        <v>4672</v>
      </c>
      <c r="AB158" s="567">
        <f t="shared" si="48"/>
        <v>673.5</v>
      </c>
      <c r="AC158" s="568">
        <f t="shared" si="48"/>
        <v>748.5</v>
      </c>
      <c r="AD158" s="568">
        <f t="shared" si="48"/>
        <v>794.75</v>
      </c>
      <c r="AE158" s="568">
        <f t="shared" si="48"/>
        <v>844.5</v>
      </c>
      <c r="AF158" s="568">
        <f t="shared" si="48"/>
        <v>859.25</v>
      </c>
      <c r="AG158" s="569">
        <f t="shared" si="48"/>
        <v>873.5</v>
      </c>
      <c r="AH158" s="588">
        <v>1.5</v>
      </c>
      <c r="AI158" s="147">
        <f t="shared" si="40"/>
        <v>1.6125</v>
      </c>
      <c r="AJ158" s="147">
        <f t="shared" si="49"/>
        <v>1.693125</v>
      </c>
      <c r="AK158" s="147">
        <f t="shared" si="50"/>
        <v>1.7777812500000001</v>
      </c>
      <c r="AL158" s="147">
        <f t="shared" si="51"/>
        <v>1.82222578125</v>
      </c>
      <c r="AM158" s="148">
        <f t="shared" si="52"/>
        <v>1.8677814257812499</v>
      </c>
    </row>
    <row r="159" spans="1:39" ht="13.5" thickBot="1" x14ac:dyDescent="0.25">
      <c r="A159" s="1030"/>
      <c r="B159" s="190" t="s">
        <v>83</v>
      </c>
      <c r="C159" s="216" t="s">
        <v>81</v>
      </c>
      <c r="D159" s="89">
        <v>2951.75</v>
      </c>
      <c r="E159" s="90">
        <v>3126.25</v>
      </c>
      <c r="F159" s="90">
        <v>3251.5</v>
      </c>
      <c r="G159" s="90">
        <v>3382.75</v>
      </c>
      <c r="H159" s="90">
        <v>3452</v>
      </c>
      <c r="I159" s="511">
        <v>3522.75</v>
      </c>
      <c r="J159" s="525">
        <f t="shared" si="41"/>
        <v>3116.3125</v>
      </c>
      <c r="K159" s="526">
        <f t="shared" si="41"/>
        <v>3314.9375</v>
      </c>
      <c r="L159" s="526">
        <f t="shared" si="41"/>
        <v>3457.625</v>
      </c>
      <c r="M159" s="526">
        <f t="shared" si="41"/>
        <v>3607.0625</v>
      </c>
      <c r="N159" s="526">
        <f t="shared" si="41"/>
        <v>3685.75</v>
      </c>
      <c r="O159" s="540">
        <f t="shared" si="41"/>
        <v>3766.3125</v>
      </c>
      <c r="P159" s="577">
        <f t="shared" si="42"/>
        <v>164.5625</v>
      </c>
      <c r="Q159" s="516">
        <f t="shared" si="42"/>
        <v>188.6875</v>
      </c>
      <c r="R159" s="516">
        <f t="shared" si="42"/>
        <v>206.125</v>
      </c>
      <c r="S159" s="516">
        <f t="shared" si="42"/>
        <v>224.3125</v>
      </c>
      <c r="T159" s="516">
        <f t="shared" si="42"/>
        <v>233.75</v>
      </c>
      <c r="U159" s="517">
        <f t="shared" si="42"/>
        <v>243.5625</v>
      </c>
      <c r="V159" s="520">
        <v>3610</v>
      </c>
      <c r="W159" s="164">
        <f t="shared" si="43"/>
        <v>3881</v>
      </c>
      <c r="X159" s="164">
        <f t="shared" si="44"/>
        <v>4076</v>
      </c>
      <c r="Y159" s="164">
        <f t="shared" si="45"/>
        <v>4280</v>
      </c>
      <c r="Z159" s="164">
        <f t="shared" si="46"/>
        <v>4387</v>
      </c>
      <c r="AA159" s="529">
        <f t="shared" si="47"/>
        <v>4497</v>
      </c>
      <c r="AB159" s="570">
        <f t="shared" si="48"/>
        <v>658.25</v>
      </c>
      <c r="AC159" s="571">
        <f t="shared" si="48"/>
        <v>754.75</v>
      </c>
      <c r="AD159" s="571">
        <f t="shared" si="48"/>
        <v>824.5</v>
      </c>
      <c r="AE159" s="571">
        <f t="shared" si="48"/>
        <v>897.25</v>
      </c>
      <c r="AF159" s="571">
        <f t="shared" si="48"/>
        <v>935</v>
      </c>
      <c r="AG159" s="572">
        <f t="shared" ref="AG159" si="53">ROUNDUP(AA159*0.585,0)</f>
        <v>2631</v>
      </c>
      <c r="AH159" s="589">
        <v>1.44</v>
      </c>
      <c r="AI159" s="149">
        <f t="shared" si="40"/>
        <v>1.548</v>
      </c>
      <c r="AJ159" s="149">
        <f t="shared" si="49"/>
        <v>1.6254</v>
      </c>
      <c r="AK159" s="149">
        <f t="shared" si="50"/>
        <v>1.7066699999999999</v>
      </c>
      <c r="AL159" s="149">
        <f t="shared" si="51"/>
        <v>1.7493367499999999</v>
      </c>
      <c r="AM159" s="150">
        <f t="shared" si="52"/>
        <v>1.7930701687499999</v>
      </c>
    </row>
    <row r="160" spans="1:39" x14ac:dyDescent="0.2">
      <c r="A160" s="211"/>
      <c r="B160" s="212"/>
      <c r="C160" s="213"/>
      <c r="D160" s="948"/>
      <c r="E160" s="949"/>
      <c r="F160" s="949"/>
      <c r="G160" s="949"/>
      <c r="H160" s="950"/>
      <c r="I160" s="664"/>
      <c r="J160" s="948"/>
      <c r="K160" s="949"/>
      <c r="L160" s="949"/>
      <c r="M160" s="949"/>
      <c r="N160" s="950"/>
      <c r="O160" s="665"/>
      <c r="P160" s="948"/>
      <c r="Q160" s="949"/>
      <c r="R160" s="949"/>
      <c r="S160" s="949"/>
      <c r="T160" s="950"/>
      <c r="U160" s="664"/>
      <c r="V160" s="948"/>
      <c r="W160" s="949"/>
      <c r="X160" s="949"/>
      <c r="Y160" s="949"/>
      <c r="Z160" s="950"/>
      <c r="AA160" s="664"/>
      <c r="AB160" s="1017"/>
      <c r="AC160" s="1018"/>
      <c r="AD160" s="1018"/>
      <c r="AE160" s="1018"/>
      <c r="AF160" s="1018"/>
      <c r="AG160" s="665"/>
      <c r="AH160" s="151"/>
      <c r="AI160" s="151"/>
      <c r="AJ160" s="151"/>
      <c r="AK160" s="151"/>
      <c r="AL160" s="151"/>
      <c r="AM160" s="151"/>
    </row>
    <row r="161" spans="1:39" ht="13.5" thickBot="1" x14ac:dyDescent="0.25">
      <c r="A161" s="211"/>
      <c r="B161" s="212"/>
      <c r="C161" s="213"/>
      <c r="D161" s="956"/>
      <c r="E161" s="957"/>
      <c r="F161" s="957"/>
      <c r="G161" s="957"/>
      <c r="H161" s="958"/>
      <c r="I161" s="666"/>
      <c r="J161" s="956"/>
      <c r="K161" s="957"/>
      <c r="L161" s="957"/>
      <c r="M161" s="957"/>
      <c r="N161" s="958"/>
      <c r="O161" s="666"/>
      <c r="P161" s="956"/>
      <c r="Q161" s="957"/>
      <c r="R161" s="957"/>
      <c r="S161" s="957"/>
      <c r="T161" s="958"/>
      <c r="U161" s="667"/>
      <c r="V161" s="956"/>
      <c r="W161" s="957"/>
      <c r="X161" s="957"/>
      <c r="Y161" s="957"/>
      <c r="Z161" s="958"/>
      <c r="AA161" s="667"/>
      <c r="AB161" s="996"/>
      <c r="AC161" s="997"/>
      <c r="AD161" s="997"/>
      <c r="AE161" s="997"/>
      <c r="AF161" s="997"/>
      <c r="AG161" s="666"/>
      <c r="AH161" s="151"/>
      <c r="AI161" s="151"/>
      <c r="AJ161" s="151"/>
      <c r="AK161" s="151"/>
      <c r="AL161" s="151"/>
      <c r="AM161" s="151"/>
    </row>
    <row r="162" spans="1:39" ht="13.5" thickBot="1" x14ac:dyDescent="0.25">
      <c r="A162" s="211"/>
      <c r="B162" s="212"/>
      <c r="C162" s="213"/>
    </row>
    <row r="163" spans="1:39" ht="12.75" customHeight="1" x14ac:dyDescent="0.2">
      <c r="D163" s="959">
        <v>2021</v>
      </c>
      <c r="E163" s="959"/>
      <c r="F163" s="959"/>
      <c r="G163" s="959"/>
      <c r="H163" s="959"/>
      <c r="I163" s="960"/>
      <c r="J163" s="963" t="s">
        <v>373</v>
      </c>
      <c r="K163" s="964"/>
      <c r="L163" s="964"/>
      <c r="M163" s="964"/>
      <c r="N163" s="964"/>
      <c r="O163" s="965"/>
      <c r="P163" s="969" t="s">
        <v>375</v>
      </c>
      <c r="Q163" s="969"/>
      <c r="R163" s="969"/>
      <c r="S163" s="969"/>
      <c r="T163" s="969"/>
      <c r="U163" s="970"/>
      <c r="V163" s="975" t="s">
        <v>374</v>
      </c>
      <c r="W163" s="976"/>
      <c r="X163" s="976"/>
      <c r="Y163" s="976"/>
      <c r="Z163" s="976"/>
      <c r="AA163" s="976"/>
      <c r="AB163" s="976"/>
      <c r="AC163" s="976"/>
      <c r="AD163" s="976"/>
      <c r="AE163" s="976"/>
      <c r="AF163" s="976"/>
      <c r="AG163" s="976"/>
      <c r="AH163" s="976"/>
      <c r="AI163" s="976"/>
      <c r="AJ163" s="976"/>
      <c r="AK163" s="976"/>
      <c r="AL163" s="976"/>
      <c r="AM163" s="977"/>
    </row>
    <row r="164" spans="1:39" ht="13.5" customHeight="1" thickBot="1" x14ac:dyDescent="0.25">
      <c r="D164" s="961"/>
      <c r="E164" s="961"/>
      <c r="F164" s="961"/>
      <c r="G164" s="961"/>
      <c r="H164" s="961"/>
      <c r="I164" s="962"/>
      <c r="J164" s="966"/>
      <c r="K164" s="967"/>
      <c r="L164" s="967"/>
      <c r="M164" s="967"/>
      <c r="N164" s="967"/>
      <c r="O164" s="968"/>
      <c r="P164" s="971"/>
      <c r="Q164" s="971"/>
      <c r="R164" s="971"/>
      <c r="S164" s="971"/>
      <c r="T164" s="971"/>
      <c r="U164" s="972"/>
      <c r="V164" s="978"/>
      <c r="W164" s="979"/>
      <c r="X164" s="979"/>
      <c r="Y164" s="979"/>
      <c r="Z164" s="979"/>
      <c r="AA164" s="979"/>
      <c r="AB164" s="979"/>
      <c r="AC164" s="979"/>
      <c r="AD164" s="979"/>
      <c r="AE164" s="979"/>
      <c r="AF164" s="979"/>
      <c r="AG164" s="979"/>
      <c r="AH164" s="979"/>
      <c r="AI164" s="979"/>
      <c r="AJ164" s="979"/>
      <c r="AK164" s="979"/>
      <c r="AL164" s="979"/>
      <c r="AM164" s="980"/>
    </row>
    <row r="165" spans="1:39" ht="12.75" customHeight="1" thickBot="1" x14ac:dyDescent="0.25">
      <c r="A165" s="1048" t="s">
        <v>335</v>
      </c>
      <c r="B165" s="1049"/>
      <c r="C165" s="1050"/>
      <c r="D165" s="125" t="s">
        <v>30</v>
      </c>
      <c r="E165" s="126">
        <v>2300</v>
      </c>
      <c r="F165" s="953" t="s">
        <v>34</v>
      </c>
      <c r="G165" s="954"/>
      <c r="H165" s="955"/>
      <c r="I165" s="128">
        <v>950</v>
      </c>
      <c r="J165" s="1001" t="s">
        <v>31</v>
      </c>
      <c r="K165" s="951"/>
      <c r="L165" s="951"/>
      <c r="M165" s="951"/>
      <c r="N165" s="951"/>
      <c r="O165" s="952"/>
      <c r="P165" s="125" t="s">
        <v>30</v>
      </c>
      <c r="Q165" s="126">
        <v>2550</v>
      </c>
      <c r="R165" s="953" t="s">
        <v>34</v>
      </c>
      <c r="S165" s="954"/>
      <c r="T165" s="955"/>
      <c r="U165" s="128">
        <v>950</v>
      </c>
      <c r="V165" s="951" t="s">
        <v>31</v>
      </c>
      <c r="W165" s="951"/>
      <c r="X165" s="951"/>
      <c r="Y165" s="951"/>
      <c r="Z165" s="951"/>
      <c r="AA165" s="952"/>
      <c r="AB165" s="125" t="s">
        <v>30</v>
      </c>
      <c r="AC165" s="126">
        <v>2500</v>
      </c>
      <c r="AD165" s="953" t="s">
        <v>121</v>
      </c>
      <c r="AE165" s="954"/>
      <c r="AF165" s="955"/>
      <c r="AG165" s="128">
        <f>ROUNDUP(AC165/2*0.585,0)</f>
        <v>732</v>
      </c>
      <c r="AH165" s="1001" t="s">
        <v>31</v>
      </c>
      <c r="AI165" s="951"/>
      <c r="AJ165" s="951"/>
      <c r="AK165" s="951"/>
      <c r="AL165" s="951"/>
      <c r="AM165" s="952"/>
    </row>
    <row r="166" spans="1:39" ht="28.5" customHeight="1" thickBot="1" x14ac:dyDescent="0.25">
      <c r="A166" s="1051"/>
      <c r="B166" s="1052"/>
      <c r="C166" s="1053"/>
      <c r="D166" s="1011" t="s">
        <v>33</v>
      </c>
      <c r="E166" s="1012"/>
      <c r="F166" s="1012"/>
      <c r="G166" s="1012"/>
      <c r="H166" s="1012"/>
      <c r="I166" s="1013"/>
      <c r="J166" s="1014" t="s">
        <v>377</v>
      </c>
      <c r="K166" s="1015"/>
      <c r="L166" s="1015"/>
      <c r="M166" s="1015"/>
      <c r="N166" s="1015"/>
      <c r="O166" s="1016"/>
      <c r="P166" s="1005" t="s">
        <v>32</v>
      </c>
      <c r="Q166" s="1006"/>
      <c r="R166" s="1006"/>
      <c r="S166" s="1006"/>
      <c r="T166" s="1006"/>
      <c r="U166" s="1007"/>
      <c r="V166" s="1039" t="s">
        <v>32</v>
      </c>
      <c r="W166" s="999"/>
      <c r="X166" s="999"/>
      <c r="Y166" s="999"/>
      <c r="Z166" s="999"/>
      <c r="AA166" s="1000"/>
      <c r="AB166" s="998" t="s">
        <v>32</v>
      </c>
      <c r="AC166" s="999"/>
      <c r="AD166" s="999"/>
      <c r="AE166" s="999"/>
      <c r="AF166" s="999"/>
      <c r="AG166" s="1000"/>
      <c r="AH166" s="998" t="s">
        <v>32</v>
      </c>
      <c r="AI166" s="999"/>
      <c r="AJ166" s="999"/>
      <c r="AK166" s="999"/>
      <c r="AL166" s="999"/>
      <c r="AM166" s="1000"/>
    </row>
    <row r="167" spans="1:39" ht="30.75" customHeight="1" x14ac:dyDescent="0.2">
      <c r="A167" s="1019" t="s">
        <v>10</v>
      </c>
      <c r="B167" s="1022" t="s">
        <v>334</v>
      </c>
      <c r="C167" s="1025" t="s">
        <v>12</v>
      </c>
      <c r="D167" s="986" t="s">
        <v>391</v>
      </c>
      <c r="E167" s="987"/>
      <c r="F167" s="987"/>
      <c r="G167" s="987"/>
      <c r="H167" s="987"/>
      <c r="I167" s="988"/>
      <c r="J167" s="993" t="s">
        <v>378</v>
      </c>
      <c r="K167" s="994"/>
      <c r="L167" s="994"/>
      <c r="M167" s="994"/>
      <c r="N167" s="994"/>
      <c r="O167" s="995"/>
      <c r="P167" s="981" t="s">
        <v>376</v>
      </c>
      <c r="Q167" s="982"/>
      <c r="R167" s="982"/>
      <c r="S167" s="982"/>
      <c r="T167" s="982"/>
      <c r="U167" s="983"/>
      <c r="V167" s="984" t="s">
        <v>202</v>
      </c>
      <c r="W167" s="984"/>
      <c r="X167" s="984"/>
      <c r="Y167" s="984"/>
      <c r="Z167" s="984"/>
      <c r="AA167" s="985"/>
      <c r="AB167" s="981" t="s">
        <v>379</v>
      </c>
      <c r="AC167" s="982"/>
      <c r="AD167" s="982"/>
      <c r="AE167" s="982"/>
      <c r="AF167" s="982"/>
      <c r="AG167" s="983"/>
      <c r="AH167" s="986" t="s">
        <v>71</v>
      </c>
      <c r="AI167" s="987"/>
      <c r="AJ167" s="987"/>
      <c r="AK167" s="987"/>
      <c r="AL167" s="987"/>
      <c r="AM167" s="988"/>
    </row>
    <row r="168" spans="1:39" x14ac:dyDescent="0.2">
      <c r="A168" s="1020"/>
      <c r="B168" s="1023"/>
      <c r="C168" s="1026"/>
      <c r="D168" s="129" t="s">
        <v>27</v>
      </c>
      <c r="E168" s="130" t="s">
        <v>0</v>
      </c>
      <c r="F168" s="130" t="s">
        <v>1</v>
      </c>
      <c r="G168" s="130" t="s">
        <v>2</v>
      </c>
      <c r="H168" s="130" t="s">
        <v>3</v>
      </c>
      <c r="I168" s="131" t="s">
        <v>28</v>
      </c>
      <c r="J168" s="129" t="s">
        <v>27</v>
      </c>
      <c r="K168" s="130" t="s">
        <v>0</v>
      </c>
      <c r="L168" s="130" t="s">
        <v>1</v>
      </c>
      <c r="M168" s="130" t="s">
        <v>2</v>
      </c>
      <c r="N168" s="130" t="s">
        <v>3</v>
      </c>
      <c r="O168" s="131" t="s">
        <v>28</v>
      </c>
      <c r="P168" s="129" t="s">
        <v>27</v>
      </c>
      <c r="Q168" s="130" t="s">
        <v>0</v>
      </c>
      <c r="R168" s="130" t="s">
        <v>1</v>
      </c>
      <c r="S168" s="130" t="s">
        <v>2</v>
      </c>
      <c r="T168" s="130" t="s">
        <v>3</v>
      </c>
      <c r="U168" s="131" t="s">
        <v>28</v>
      </c>
      <c r="V168" s="133" t="s">
        <v>27</v>
      </c>
      <c r="W168" s="130" t="s">
        <v>0</v>
      </c>
      <c r="X168" s="130" t="s">
        <v>1</v>
      </c>
      <c r="Y168" s="130" t="s">
        <v>2</v>
      </c>
      <c r="Z168" s="130" t="s">
        <v>3</v>
      </c>
      <c r="AA168" s="131" t="s">
        <v>28</v>
      </c>
      <c r="AB168" s="129" t="s">
        <v>27</v>
      </c>
      <c r="AC168" s="130" t="s">
        <v>0</v>
      </c>
      <c r="AD168" s="130" t="s">
        <v>1</v>
      </c>
      <c r="AE168" s="130" t="s">
        <v>2</v>
      </c>
      <c r="AF168" s="130" t="s">
        <v>3</v>
      </c>
      <c r="AG168" s="131" t="s">
        <v>28</v>
      </c>
      <c r="AH168" s="129" t="s">
        <v>27</v>
      </c>
      <c r="AI168" s="130" t="s">
        <v>0</v>
      </c>
      <c r="AJ168" s="130" t="s">
        <v>1</v>
      </c>
      <c r="AK168" s="130" t="s">
        <v>2</v>
      </c>
      <c r="AL168" s="130" t="s">
        <v>3</v>
      </c>
      <c r="AM168" s="131" t="s">
        <v>28</v>
      </c>
    </row>
    <row r="169" spans="1:39" ht="12.75" customHeight="1" x14ac:dyDescent="0.2">
      <c r="A169" s="1020"/>
      <c r="B169" s="1023"/>
      <c r="C169" s="1026"/>
      <c r="D169" s="134" t="s">
        <v>29</v>
      </c>
      <c r="E169" s="135">
        <v>7.4999999999999997E-2</v>
      </c>
      <c r="F169" s="136">
        <v>0.05</v>
      </c>
      <c r="G169" s="136">
        <v>0.05</v>
      </c>
      <c r="H169" s="135">
        <v>2.5000000000000001E-2</v>
      </c>
      <c r="I169" s="137">
        <v>2.5000000000000001E-2</v>
      </c>
      <c r="J169" s="134" t="s">
        <v>29</v>
      </c>
      <c r="K169" s="135">
        <v>7.4999999999999997E-2</v>
      </c>
      <c r="L169" s="136">
        <v>0.05</v>
      </c>
      <c r="M169" s="136">
        <v>0.05</v>
      </c>
      <c r="N169" s="135">
        <v>2.5000000000000001E-2</v>
      </c>
      <c r="O169" s="137">
        <v>2.5000000000000001E-2</v>
      </c>
      <c r="P169" s="134" t="s">
        <v>29</v>
      </c>
      <c r="Q169" s="135">
        <v>7.4999999999999997E-2</v>
      </c>
      <c r="R169" s="136">
        <v>0.05</v>
      </c>
      <c r="S169" s="136">
        <v>0.05</v>
      </c>
      <c r="T169" s="135">
        <v>2.5000000000000001E-2</v>
      </c>
      <c r="U169" s="137">
        <v>2.5000000000000001E-2</v>
      </c>
      <c r="V169" s="139" t="s">
        <v>29</v>
      </c>
      <c r="W169" s="135">
        <v>7.4999999999999997E-2</v>
      </c>
      <c r="X169" s="136">
        <v>0.05</v>
      </c>
      <c r="Y169" s="136">
        <v>0.05</v>
      </c>
      <c r="Z169" s="135">
        <v>2.5000000000000001E-2</v>
      </c>
      <c r="AA169" s="137">
        <v>2.5000000000000001E-2</v>
      </c>
      <c r="AB169" s="134" t="s">
        <v>29</v>
      </c>
      <c r="AC169" s="135">
        <v>7.4999999999999997E-2</v>
      </c>
      <c r="AD169" s="136">
        <v>0.05</v>
      </c>
      <c r="AE169" s="136">
        <v>0.05</v>
      </c>
      <c r="AF169" s="135">
        <v>2.5000000000000001E-2</v>
      </c>
      <c r="AG169" s="137">
        <v>2.5000000000000001E-2</v>
      </c>
      <c r="AH169" s="134" t="s">
        <v>29</v>
      </c>
      <c r="AI169" s="135">
        <v>7.4999999999999997E-2</v>
      </c>
      <c r="AJ169" s="136">
        <v>0.05</v>
      </c>
      <c r="AK169" s="136">
        <v>0.05</v>
      </c>
      <c r="AL169" s="135">
        <v>2.5000000000000001E-2</v>
      </c>
      <c r="AM169" s="137">
        <v>2.5000000000000001E-2</v>
      </c>
    </row>
    <row r="170" spans="1:39" ht="13.5" thickBot="1" x14ac:dyDescent="0.25">
      <c r="A170" s="1020"/>
      <c r="B170" s="1023"/>
      <c r="C170" s="1040"/>
      <c r="D170" s="140" t="s">
        <v>4</v>
      </c>
      <c r="E170" s="141" t="s">
        <v>5</v>
      </c>
      <c r="F170" s="141" t="s">
        <v>6</v>
      </c>
      <c r="G170" s="141" t="s">
        <v>7</v>
      </c>
      <c r="H170" s="141" t="s">
        <v>8</v>
      </c>
      <c r="I170" s="142" t="s">
        <v>9</v>
      </c>
      <c r="J170" s="140" t="s">
        <v>4</v>
      </c>
      <c r="K170" s="141" t="s">
        <v>5</v>
      </c>
      <c r="L170" s="141" t="s">
        <v>6</v>
      </c>
      <c r="M170" s="141" t="s">
        <v>7</v>
      </c>
      <c r="N170" s="141" t="s">
        <v>8</v>
      </c>
      <c r="O170" s="142" t="s">
        <v>9</v>
      </c>
      <c r="P170" s="140" t="s">
        <v>4</v>
      </c>
      <c r="Q170" s="141" t="s">
        <v>5</v>
      </c>
      <c r="R170" s="141" t="s">
        <v>6</v>
      </c>
      <c r="S170" s="141" t="s">
        <v>7</v>
      </c>
      <c r="T170" s="141" t="s">
        <v>8</v>
      </c>
      <c r="U170" s="142" t="s">
        <v>9</v>
      </c>
      <c r="V170" s="144" t="s">
        <v>4</v>
      </c>
      <c r="W170" s="141" t="s">
        <v>5</v>
      </c>
      <c r="X170" s="141" t="s">
        <v>6</v>
      </c>
      <c r="Y170" s="141" t="s">
        <v>7</v>
      </c>
      <c r="Z170" s="141" t="s">
        <v>8</v>
      </c>
      <c r="AA170" s="142" t="s">
        <v>9</v>
      </c>
      <c r="AB170" s="140" t="s">
        <v>4</v>
      </c>
      <c r="AC170" s="141" t="s">
        <v>5</v>
      </c>
      <c r="AD170" s="141" t="s">
        <v>6</v>
      </c>
      <c r="AE170" s="141" t="s">
        <v>7</v>
      </c>
      <c r="AF170" s="141" t="s">
        <v>8</v>
      </c>
      <c r="AG170" s="142" t="s">
        <v>9</v>
      </c>
      <c r="AH170" s="140" t="s">
        <v>4</v>
      </c>
      <c r="AI170" s="141" t="s">
        <v>5</v>
      </c>
      <c r="AJ170" s="141" t="s">
        <v>6</v>
      </c>
      <c r="AK170" s="141" t="s">
        <v>7</v>
      </c>
      <c r="AL170" s="141" t="s">
        <v>8</v>
      </c>
      <c r="AM170" s="142" t="s">
        <v>9</v>
      </c>
    </row>
    <row r="171" spans="1:39" ht="51" x14ac:dyDescent="0.2">
      <c r="A171" s="1008">
        <v>1</v>
      </c>
      <c r="B171" s="108" t="s">
        <v>326</v>
      </c>
      <c r="C171" s="109" t="s">
        <v>15</v>
      </c>
      <c r="D171" s="160">
        <v>4128.75</v>
      </c>
      <c r="E171" s="161">
        <v>4402.25</v>
      </c>
      <c r="F171" s="161">
        <v>4609</v>
      </c>
      <c r="G171" s="161">
        <v>4824.5</v>
      </c>
      <c r="H171" s="161">
        <v>4956.5</v>
      </c>
      <c r="I171" s="509">
        <v>5090.5</v>
      </c>
      <c r="J171" s="521">
        <f>(V171-D171)/4+D171</f>
        <v>4258.3125</v>
      </c>
      <c r="K171" s="522">
        <f t="shared" ref="K171:O188" si="54">(W171-E171)/4+E171</f>
        <v>4550.6875</v>
      </c>
      <c r="L171" s="522">
        <f t="shared" si="54"/>
        <v>4768.25</v>
      </c>
      <c r="M171" s="522">
        <f t="shared" si="54"/>
        <v>4995.625</v>
      </c>
      <c r="N171" s="522">
        <f t="shared" si="54"/>
        <v>5129.125</v>
      </c>
      <c r="O171" s="538">
        <f t="shared" si="54"/>
        <v>5265.125</v>
      </c>
      <c r="P171" s="591">
        <f>J171-D171</f>
        <v>129.5625</v>
      </c>
      <c r="Q171" s="555">
        <f t="shared" ref="Q171:U186" si="55">K171-E171</f>
        <v>148.4375</v>
      </c>
      <c r="R171" s="555">
        <f t="shared" si="55"/>
        <v>159.25</v>
      </c>
      <c r="S171" s="555">
        <f t="shared" si="55"/>
        <v>171.125</v>
      </c>
      <c r="T171" s="555">
        <f t="shared" si="55"/>
        <v>172.625</v>
      </c>
      <c r="U171" s="556">
        <f t="shared" si="55"/>
        <v>174.625</v>
      </c>
      <c r="V171" s="175">
        <v>4647</v>
      </c>
      <c r="W171" s="162">
        <f>ROUNDUP(V171*$W$15+V171,0)</f>
        <v>4996</v>
      </c>
      <c r="X171" s="162">
        <f>ROUNDUP(W171*$X$15+W171,0)</f>
        <v>5246</v>
      </c>
      <c r="Y171" s="162">
        <f>ROUNDUP(X171*$Y$15+X171,0)</f>
        <v>5509</v>
      </c>
      <c r="Z171" s="162">
        <f>ROUNDUP(Y171*$Z$15+Y171,0)</f>
        <v>5647</v>
      </c>
      <c r="AA171" s="527">
        <f>ROUNDUP(Z171*$AA$15+Z171,0)</f>
        <v>5789</v>
      </c>
      <c r="AB171" s="542">
        <f>V171-D171</f>
        <v>518.25</v>
      </c>
      <c r="AC171" s="543">
        <f t="shared" ref="AC171:AG186" si="56">W171-E171</f>
        <v>593.75</v>
      </c>
      <c r="AD171" s="543">
        <f t="shared" si="56"/>
        <v>637</v>
      </c>
      <c r="AE171" s="543">
        <f t="shared" si="56"/>
        <v>684.5</v>
      </c>
      <c r="AF171" s="543">
        <f t="shared" si="56"/>
        <v>690.5</v>
      </c>
      <c r="AG171" s="544">
        <f t="shared" si="56"/>
        <v>698.5</v>
      </c>
      <c r="AH171" s="584">
        <v>1.86</v>
      </c>
      <c r="AI171" s="152">
        <f t="shared" ref="AI171:AI188" si="57">AH171*$AI$15+AH171</f>
        <v>1.9995000000000001</v>
      </c>
      <c r="AJ171" s="152">
        <f>AI171*$AJ$15+AI171</f>
        <v>2.099475</v>
      </c>
      <c r="AK171" s="152">
        <f>AJ171*$AK$15+AJ171</f>
        <v>2.2044487500000001</v>
      </c>
      <c r="AL171" s="152">
        <f>AK171*$AL$15+AK171</f>
        <v>2.2595599687500001</v>
      </c>
      <c r="AM171" s="153">
        <f>AL171*$AM$15+AL171</f>
        <v>2.3160489679687499</v>
      </c>
    </row>
    <row r="172" spans="1:39" x14ac:dyDescent="0.2">
      <c r="A172" s="1009"/>
      <c r="B172" s="110" t="s">
        <v>327</v>
      </c>
      <c r="C172" s="111" t="s">
        <v>15</v>
      </c>
      <c r="D172" s="87">
        <v>3887.75</v>
      </c>
      <c r="E172" s="84">
        <v>4149</v>
      </c>
      <c r="F172" s="84">
        <v>4347</v>
      </c>
      <c r="G172" s="84">
        <v>4553.25</v>
      </c>
      <c r="H172" s="84">
        <v>4679.25</v>
      </c>
      <c r="I172" s="510">
        <v>4808.25</v>
      </c>
      <c r="J172" s="523">
        <f t="shared" ref="J172:M188" si="58">(V172-D172)/4+D172</f>
        <v>4002.0625</v>
      </c>
      <c r="K172" s="524">
        <f t="shared" si="54"/>
        <v>4279.5</v>
      </c>
      <c r="L172" s="524">
        <f t="shared" si="54"/>
        <v>4486.5</v>
      </c>
      <c r="M172" s="524">
        <f t="shared" si="54"/>
        <v>4702.6875</v>
      </c>
      <c r="N172" s="524">
        <f t="shared" si="54"/>
        <v>4829.4375</v>
      </c>
      <c r="O172" s="539">
        <f t="shared" si="54"/>
        <v>4959.1875</v>
      </c>
      <c r="P172" s="600">
        <f t="shared" ref="P172:U188" si="59">J172-D172</f>
        <v>114.3125</v>
      </c>
      <c r="Q172" s="558">
        <f t="shared" si="55"/>
        <v>130.5</v>
      </c>
      <c r="R172" s="558">
        <f t="shared" si="55"/>
        <v>139.5</v>
      </c>
      <c r="S172" s="558">
        <f t="shared" si="55"/>
        <v>149.4375</v>
      </c>
      <c r="T172" s="558">
        <f t="shared" si="55"/>
        <v>150.1875</v>
      </c>
      <c r="U172" s="559">
        <f t="shared" si="55"/>
        <v>150.9375</v>
      </c>
      <c r="V172" s="176">
        <v>4345</v>
      </c>
      <c r="W172" s="145">
        <f t="shared" ref="W172:W188" si="60">ROUNDUP(V172*$W$15+V172,0)</f>
        <v>4671</v>
      </c>
      <c r="X172" s="145">
        <f t="shared" ref="X172:X188" si="61">ROUNDUP(W172*$X$15+W172,0)</f>
        <v>4905</v>
      </c>
      <c r="Y172" s="145">
        <f t="shared" ref="Y172:Y188" si="62">ROUNDUP(X172*$Y$15+X172,0)</f>
        <v>5151</v>
      </c>
      <c r="Z172" s="145">
        <f t="shared" ref="Z172:Z188" si="63">ROUNDUP(Y172*$Z$15+Y172,0)</f>
        <v>5280</v>
      </c>
      <c r="AA172" s="528">
        <f t="shared" ref="AA172:AA188" si="64">ROUNDUP(Z172*$AA$15+Z172,0)</f>
        <v>5412</v>
      </c>
      <c r="AB172" s="545">
        <f t="shared" ref="AB172:AG188" si="65">V172-D172</f>
        <v>457.25</v>
      </c>
      <c r="AC172" s="546">
        <f t="shared" si="56"/>
        <v>522</v>
      </c>
      <c r="AD172" s="546">
        <f t="shared" si="56"/>
        <v>558</v>
      </c>
      <c r="AE172" s="546">
        <f t="shared" si="56"/>
        <v>597.75</v>
      </c>
      <c r="AF172" s="546">
        <f t="shared" si="56"/>
        <v>600.75</v>
      </c>
      <c r="AG172" s="547">
        <f t="shared" si="56"/>
        <v>603.75</v>
      </c>
      <c r="AH172" s="585">
        <v>1.74</v>
      </c>
      <c r="AI172" s="147">
        <f t="shared" si="57"/>
        <v>1.8705000000000001</v>
      </c>
      <c r="AJ172" s="147">
        <f t="shared" ref="AJ172:AJ188" si="66">AI172*$AJ$15+AI172</f>
        <v>1.9640250000000001</v>
      </c>
      <c r="AK172" s="147">
        <f t="shared" ref="AK172:AK188" si="67">AJ172*$AK$15+AJ172</f>
        <v>2.0622262500000001</v>
      </c>
      <c r="AL172" s="147">
        <f t="shared" ref="AL172:AL188" si="68">AK172*$AL$15+AK172</f>
        <v>2.1137819062500003</v>
      </c>
      <c r="AM172" s="148">
        <f t="shared" ref="AM172:AM188" si="69">AL172*$AM$15+AL172</f>
        <v>2.1666264539062503</v>
      </c>
    </row>
    <row r="173" spans="1:39" x14ac:dyDescent="0.2">
      <c r="A173" s="1009"/>
      <c r="B173" s="110" t="s">
        <v>328</v>
      </c>
      <c r="C173" s="111" t="s">
        <v>15</v>
      </c>
      <c r="D173" s="87">
        <v>3742.5</v>
      </c>
      <c r="E173" s="84">
        <v>3993.5</v>
      </c>
      <c r="F173" s="84">
        <v>4183.25</v>
      </c>
      <c r="G173" s="84">
        <v>4381.5</v>
      </c>
      <c r="H173" s="84">
        <v>4503.5</v>
      </c>
      <c r="I173" s="510">
        <v>4627.75</v>
      </c>
      <c r="J173" s="523">
        <f t="shared" si="58"/>
        <v>3850.125</v>
      </c>
      <c r="K173" s="524">
        <f t="shared" si="54"/>
        <v>4116.625</v>
      </c>
      <c r="L173" s="524">
        <f t="shared" si="54"/>
        <v>4315.1875</v>
      </c>
      <c r="M173" s="524">
        <f t="shared" si="54"/>
        <v>4522.875</v>
      </c>
      <c r="N173" s="524">
        <f t="shared" si="54"/>
        <v>4645.375</v>
      </c>
      <c r="O173" s="539">
        <f t="shared" si="54"/>
        <v>4770.3125</v>
      </c>
      <c r="P173" s="600">
        <f t="shared" si="59"/>
        <v>107.625</v>
      </c>
      <c r="Q173" s="558">
        <f t="shared" si="55"/>
        <v>123.125</v>
      </c>
      <c r="R173" s="558">
        <f t="shared" si="55"/>
        <v>131.9375</v>
      </c>
      <c r="S173" s="558">
        <f t="shared" si="55"/>
        <v>141.375</v>
      </c>
      <c r="T173" s="558">
        <f t="shared" si="55"/>
        <v>141.875</v>
      </c>
      <c r="U173" s="559">
        <f t="shared" si="55"/>
        <v>142.5625</v>
      </c>
      <c r="V173" s="176">
        <v>4173</v>
      </c>
      <c r="W173" s="145">
        <f t="shared" si="60"/>
        <v>4486</v>
      </c>
      <c r="X173" s="145">
        <f t="shared" si="61"/>
        <v>4711</v>
      </c>
      <c r="Y173" s="145">
        <f t="shared" si="62"/>
        <v>4947</v>
      </c>
      <c r="Z173" s="145">
        <f t="shared" si="63"/>
        <v>5071</v>
      </c>
      <c r="AA173" s="528">
        <f t="shared" si="64"/>
        <v>5198</v>
      </c>
      <c r="AB173" s="545">
        <f t="shared" si="65"/>
        <v>430.5</v>
      </c>
      <c r="AC173" s="546">
        <f t="shared" si="56"/>
        <v>492.5</v>
      </c>
      <c r="AD173" s="546">
        <f t="shared" si="56"/>
        <v>527.75</v>
      </c>
      <c r="AE173" s="546">
        <f t="shared" si="56"/>
        <v>565.5</v>
      </c>
      <c r="AF173" s="546">
        <f t="shared" si="56"/>
        <v>567.5</v>
      </c>
      <c r="AG173" s="547">
        <f t="shared" si="56"/>
        <v>570.25</v>
      </c>
      <c r="AH173" s="585">
        <v>1.67</v>
      </c>
      <c r="AI173" s="147">
        <f t="shared" si="57"/>
        <v>1.79525</v>
      </c>
      <c r="AJ173" s="147">
        <f t="shared" si="66"/>
        <v>1.8850125</v>
      </c>
      <c r="AK173" s="147">
        <f t="shared" si="67"/>
        <v>1.9792631249999999</v>
      </c>
      <c r="AL173" s="147">
        <f t="shared" si="68"/>
        <v>2.0287447031250001</v>
      </c>
      <c r="AM173" s="148">
        <f t="shared" si="69"/>
        <v>2.079463320703125</v>
      </c>
    </row>
    <row r="174" spans="1:39" ht="13.5" thickBot="1" x14ac:dyDescent="0.25">
      <c r="A174" s="1010"/>
      <c r="B174" s="112" t="s">
        <v>130</v>
      </c>
      <c r="C174" s="113" t="s">
        <v>15</v>
      </c>
      <c r="D174" s="89">
        <v>3178</v>
      </c>
      <c r="E174" s="90">
        <v>3370</v>
      </c>
      <c r="F174" s="90">
        <v>3507.25</v>
      </c>
      <c r="G174" s="90">
        <v>3651.75</v>
      </c>
      <c r="H174" s="90">
        <v>3728</v>
      </c>
      <c r="I174" s="511">
        <v>3805.75</v>
      </c>
      <c r="J174" s="525">
        <f t="shared" si="58"/>
        <v>3371</v>
      </c>
      <c r="K174" s="526">
        <f t="shared" si="54"/>
        <v>3589.25</v>
      </c>
      <c r="L174" s="526">
        <f t="shared" si="54"/>
        <v>3745.4375</v>
      </c>
      <c r="M174" s="526">
        <f t="shared" si="54"/>
        <v>3909.5625</v>
      </c>
      <c r="N174" s="526">
        <f t="shared" si="54"/>
        <v>3996.25</v>
      </c>
      <c r="O174" s="540">
        <f t="shared" si="54"/>
        <v>4084.8125</v>
      </c>
      <c r="P174" s="601">
        <f t="shared" si="59"/>
        <v>193</v>
      </c>
      <c r="Q174" s="561">
        <f t="shared" si="55"/>
        <v>219.25</v>
      </c>
      <c r="R174" s="561">
        <f t="shared" si="55"/>
        <v>238.1875</v>
      </c>
      <c r="S174" s="561">
        <f t="shared" si="55"/>
        <v>257.8125</v>
      </c>
      <c r="T174" s="561">
        <f t="shared" si="55"/>
        <v>268.25</v>
      </c>
      <c r="U174" s="562">
        <f t="shared" si="55"/>
        <v>279.0625</v>
      </c>
      <c r="V174" s="177">
        <v>3950</v>
      </c>
      <c r="W174" s="164">
        <f t="shared" si="60"/>
        <v>4247</v>
      </c>
      <c r="X174" s="164">
        <f t="shared" si="61"/>
        <v>4460</v>
      </c>
      <c r="Y174" s="164">
        <f t="shared" si="62"/>
        <v>4683</v>
      </c>
      <c r="Z174" s="164">
        <f t="shared" si="63"/>
        <v>4801</v>
      </c>
      <c r="AA174" s="529">
        <f t="shared" si="64"/>
        <v>4922</v>
      </c>
      <c r="AB174" s="548">
        <f t="shared" si="65"/>
        <v>772</v>
      </c>
      <c r="AC174" s="549">
        <f t="shared" si="56"/>
        <v>877</v>
      </c>
      <c r="AD174" s="549">
        <f t="shared" si="56"/>
        <v>952.75</v>
      </c>
      <c r="AE174" s="549">
        <f t="shared" si="56"/>
        <v>1031.25</v>
      </c>
      <c r="AF174" s="549">
        <f t="shared" si="56"/>
        <v>1073</v>
      </c>
      <c r="AG174" s="550">
        <f t="shared" si="56"/>
        <v>1116.25</v>
      </c>
      <c r="AH174" s="586">
        <v>1.58</v>
      </c>
      <c r="AI174" s="149">
        <f t="shared" si="57"/>
        <v>1.6985000000000001</v>
      </c>
      <c r="AJ174" s="149">
        <f t="shared" si="66"/>
        <v>1.783425</v>
      </c>
      <c r="AK174" s="149">
        <f t="shared" si="67"/>
        <v>1.87259625</v>
      </c>
      <c r="AL174" s="149">
        <f t="shared" si="68"/>
        <v>1.91941115625</v>
      </c>
      <c r="AM174" s="150">
        <f t="shared" si="69"/>
        <v>1.9673964351562501</v>
      </c>
    </row>
    <row r="175" spans="1:39" ht="51" x14ac:dyDescent="0.2">
      <c r="A175" s="1008">
        <v>2</v>
      </c>
      <c r="B175" s="108" t="s">
        <v>329</v>
      </c>
      <c r="C175" s="109" t="s">
        <v>122</v>
      </c>
      <c r="D175" s="160">
        <v>3553.25</v>
      </c>
      <c r="E175" s="161">
        <v>3791.5</v>
      </c>
      <c r="F175" s="161">
        <v>3972</v>
      </c>
      <c r="G175" s="161">
        <v>4160.25</v>
      </c>
      <c r="H175" s="161">
        <v>4275.25</v>
      </c>
      <c r="I175" s="509">
        <v>4391.75</v>
      </c>
      <c r="J175" s="521">
        <f t="shared" si="58"/>
        <v>3686.6875</v>
      </c>
      <c r="K175" s="522">
        <f t="shared" si="54"/>
        <v>3942.125</v>
      </c>
      <c r="L175" s="522">
        <f t="shared" si="54"/>
        <v>4132.5</v>
      </c>
      <c r="M175" s="522">
        <f t="shared" si="54"/>
        <v>4331.4375</v>
      </c>
      <c r="N175" s="522">
        <f t="shared" si="54"/>
        <v>4448.1875</v>
      </c>
      <c r="O175" s="538">
        <f t="shared" si="54"/>
        <v>4566.8125</v>
      </c>
      <c r="P175" s="591">
        <f t="shared" si="59"/>
        <v>133.4375</v>
      </c>
      <c r="Q175" s="555">
        <f t="shared" si="55"/>
        <v>150.625</v>
      </c>
      <c r="R175" s="555">
        <f t="shared" si="55"/>
        <v>160.5</v>
      </c>
      <c r="S175" s="555">
        <f t="shared" si="55"/>
        <v>171.1875</v>
      </c>
      <c r="T175" s="555">
        <f t="shared" si="55"/>
        <v>172.9375</v>
      </c>
      <c r="U175" s="556">
        <f t="shared" si="55"/>
        <v>175.0625</v>
      </c>
      <c r="V175" s="175">
        <v>4087</v>
      </c>
      <c r="W175" s="162">
        <f t="shared" si="60"/>
        <v>4394</v>
      </c>
      <c r="X175" s="162">
        <f t="shared" si="61"/>
        <v>4614</v>
      </c>
      <c r="Y175" s="162">
        <f t="shared" si="62"/>
        <v>4845</v>
      </c>
      <c r="Z175" s="162">
        <f t="shared" si="63"/>
        <v>4967</v>
      </c>
      <c r="AA175" s="527">
        <f t="shared" si="64"/>
        <v>5092</v>
      </c>
      <c r="AB175" s="542">
        <f t="shared" si="65"/>
        <v>533.75</v>
      </c>
      <c r="AC175" s="543">
        <f t="shared" si="56"/>
        <v>602.5</v>
      </c>
      <c r="AD175" s="543">
        <f t="shared" si="56"/>
        <v>642</v>
      </c>
      <c r="AE175" s="543">
        <f t="shared" si="56"/>
        <v>684.75</v>
      </c>
      <c r="AF175" s="543">
        <f t="shared" si="56"/>
        <v>691.75</v>
      </c>
      <c r="AG175" s="544">
        <f t="shared" si="56"/>
        <v>700.25</v>
      </c>
      <c r="AH175" s="584">
        <v>1.63</v>
      </c>
      <c r="AI175" s="152">
        <f t="shared" si="57"/>
        <v>1.7522499999999999</v>
      </c>
      <c r="AJ175" s="152">
        <f t="shared" si="66"/>
        <v>1.8398625</v>
      </c>
      <c r="AK175" s="152">
        <f t="shared" si="67"/>
        <v>1.9318556249999999</v>
      </c>
      <c r="AL175" s="152">
        <f t="shared" si="68"/>
        <v>1.9801520156249999</v>
      </c>
      <c r="AM175" s="153">
        <f t="shared" si="69"/>
        <v>2.0296558160156248</v>
      </c>
    </row>
    <row r="176" spans="1:39" x14ac:dyDescent="0.2">
      <c r="A176" s="1009"/>
      <c r="B176" s="110" t="s">
        <v>330</v>
      </c>
      <c r="C176" s="111" t="s">
        <v>122</v>
      </c>
      <c r="D176" s="87">
        <v>3345.25</v>
      </c>
      <c r="E176" s="84">
        <v>3570.25</v>
      </c>
      <c r="F176" s="84">
        <v>3740.5</v>
      </c>
      <c r="G176" s="84">
        <v>3916.5</v>
      </c>
      <c r="H176" s="84">
        <v>4024.25</v>
      </c>
      <c r="I176" s="510">
        <v>4133.5</v>
      </c>
      <c r="J176" s="523">
        <f t="shared" si="58"/>
        <v>3496.4375</v>
      </c>
      <c r="K176" s="524">
        <f t="shared" si="54"/>
        <v>3739.4375</v>
      </c>
      <c r="L176" s="524">
        <f t="shared" si="54"/>
        <v>3920.375</v>
      </c>
      <c r="M176" s="524">
        <f t="shared" si="54"/>
        <v>4108.125</v>
      </c>
      <c r="N176" s="524">
        <f t="shared" si="54"/>
        <v>4218.4375</v>
      </c>
      <c r="O176" s="539">
        <f t="shared" si="54"/>
        <v>4330.625</v>
      </c>
      <c r="P176" s="600">
        <f t="shared" si="59"/>
        <v>151.1875</v>
      </c>
      <c r="Q176" s="558">
        <f t="shared" si="55"/>
        <v>169.1875</v>
      </c>
      <c r="R176" s="558">
        <f t="shared" si="55"/>
        <v>179.875</v>
      </c>
      <c r="S176" s="558">
        <f t="shared" si="55"/>
        <v>191.625</v>
      </c>
      <c r="T176" s="558">
        <f t="shared" si="55"/>
        <v>194.1875</v>
      </c>
      <c r="U176" s="559">
        <f t="shared" si="55"/>
        <v>197.125</v>
      </c>
      <c r="V176" s="176">
        <v>3950</v>
      </c>
      <c r="W176" s="145">
        <f t="shared" si="60"/>
        <v>4247</v>
      </c>
      <c r="X176" s="145">
        <f t="shared" si="61"/>
        <v>4460</v>
      </c>
      <c r="Y176" s="145">
        <f t="shared" si="62"/>
        <v>4683</v>
      </c>
      <c r="Z176" s="145">
        <f t="shared" si="63"/>
        <v>4801</v>
      </c>
      <c r="AA176" s="528">
        <f t="shared" si="64"/>
        <v>4922</v>
      </c>
      <c r="AB176" s="545">
        <f t="shared" si="65"/>
        <v>604.75</v>
      </c>
      <c r="AC176" s="546">
        <f t="shared" si="56"/>
        <v>676.75</v>
      </c>
      <c r="AD176" s="546">
        <f t="shared" si="56"/>
        <v>719.5</v>
      </c>
      <c r="AE176" s="546">
        <f t="shared" si="56"/>
        <v>766.5</v>
      </c>
      <c r="AF176" s="546">
        <f t="shared" si="56"/>
        <v>776.75</v>
      </c>
      <c r="AG176" s="547">
        <f t="shared" si="56"/>
        <v>788.5</v>
      </c>
      <c r="AH176" s="585">
        <v>1.58</v>
      </c>
      <c r="AI176" s="147">
        <f t="shared" si="57"/>
        <v>1.6985000000000001</v>
      </c>
      <c r="AJ176" s="147">
        <f t="shared" si="66"/>
        <v>1.783425</v>
      </c>
      <c r="AK176" s="147">
        <f t="shared" si="67"/>
        <v>1.87259625</v>
      </c>
      <c r="AL176" s="147">
        <f t="shared" si="68"/>
        <v>1.91941115625</v>
      </c>
      <c r="AM176" s="148">
        <f t="shared" si="69"/>
        <v>1.9673964351562501</v>
      </c>
    </row>
    <row r="177" spans="1:39" x14ac:dyDescent="0.2">
      <c r="A177" s="1009"/>
      <c r="B177" s="110" t="s">
        <v>148</v>
      </c>
      <c r="C177" s="111" t="s">
        <v>122</v>
      </c>
      <c r="D177" s="87">
        <v>3174</v>
      </c>
      <c r="E177" s="84">
        <v>3387.25</v>
      </c>
      <c r="F177" s="84">
        <v>3548.5</v>
      </c>
      <c r="G177" s="84">
        <v>3716</v>
      </c>
      <c r="H177" s="84">
        <v>3816.75</v>
      </c>
      <c r="I177" s="510">
        <v>3919</v>
      </c>
      <c r="J177" s="523">
        <f t="shared" si="58"/>
        <v>3355.5</v>
      </c>
      <c r="K177" s="524">
        <f t="shared" si="54"/>
        <v>3588.6875</v>
      </c>
      <c r="L177" s="524">
        <f t="shared" si="54"/>
        <v>3762.125</v>
      </c>
      <c r="M177" s="524">
        <f t="shared" si="54"/>
        <v>3943</v>
      </c>
      <c r="N177" s="524">
        <f t="shared" si="54"/>
        <v>4047.5625</v>
      </c>
      <c r="O177" s="539">
        <f t="shared" si="54"/>
        <v>4154</v>
      </c>
      <c r="P177" s="600">
        <f t="shared" si="59"/>
        <v>181.5</v>
      </c>
      <c r="Q177" s="558">
        <f t="shared" si="55"/>
        <v>201.4375</v>
      </c>
      <c r="R177" s="558">
        <f t="shared" si="55"/>
        <v>213.625</v>
      </c>
      <c r="S177" s="558">
        <f t="shared" si="55"/>
        <v>227</v>
      </c>
      <c r="T177" s="558">
        <f t="shared" si="55"/>
        <v>230.8125</v>
      </c>
      <c r="U177" s="559">
        <f t="shared" si="55"/>
        <v>235</v>
      </c>
      <c r="V177" s="176">
        <v>3900</v>
      </c>
      <c r="W177" s="145">
        <f t="shared" si="60"/>
        <v>4193</v>
      </c>
      <c r="X177" s="145">
        <f t="shared" si="61"/>
        <v>4403</v>
      </c>
      <c r="Y177" s="145">
        <f t="shared" si="62"/>
        <v>4624</v>
      </c>
      <c r="Z177" s="145">
        <f t="shared" si="63"/>
        <v>4740</v>
      </c>
      <c r="AA177" s="528">
        <f t="shared" si="64"/>
        <v>4859</v>
      </c>
      <c r="AB177" s="545">
        <f t="shared" si="65"/>
        <v>726</v>
      </c>
      <c r="AC177" s="546">
        <f t="shared" si="56"/>
        <v>805.75</v>
      </c>
      <c r="AD177" s="546">
        <f t="shared" si="56"/>
        <v>854.5</v>
      </c>
      <c r="AE177" s="546">
        <f t="shared" si="56"/>
        <v>908</v>
      </c>
      <c r="AF177" s="546">
        <f t="shared" si="56"/>
        <v>923.25</v>
      </c>
      <c r="AG177" s="547">
        <f t="shared" si="56"/>
        <v>940</v>
      </c>
      <c r="AH177" s="585">
        <v>1.56</v>
      </c>
      <c r="AI177" s="147">
        <f t="shared" si="57"/>
        <v>1.677</v>
      </c>
      <c r="AJ177" s="147">
        <f t="shared" si="66"/>
        <v>1.76085</v>
      </c>
      <c r="AK177" s="147">
        <f t="shared" si="67"/>
        <v>1.8488925</v>
      </c>
      <c r="AL177" s="147">
        <f t="shared" si="68"/>
        <v>1.8951148125000001</v>
      </c>
      <c r="AM177" s="148">
        <f t="shared" si="69"/>
        <v>1.9424926828125002</v>
      </c>
    </row>
    <row r="178" spans="1:39" ht="13.5" thickBot="1" x14ac:dyDescent="0.25">
      <c r="A178" s="1010"/>
      <c r="B178" s="112" t="s">
        <v>133</v>
      </c>
      <c r="C178" s="113" t="s">
        <v>122</v>
      </c>
      <c r="D178" s="89">
        <v>3090.5</v>
      </c>
      <c r="E178" s="90">
        <v>3275.5</v>
      </c>
      <c r="F178" s="90">
        <v>3407.5</v>
      </c>
      <c r="G178" s="90">
        <v>3547.25</v>
      </c>
      <c r="H178" s="90">
        <v>3620.5</v>
      </c>
      <c r="I178" s="511">
        <v>3695.5</v>
      </c>
      <c r="J178" s="525">
        <f t="shared" si="58"/>
        <v>3280.375</v>
      </c>
      <c r="K178" s="526">
        <f t="shared" si="54"/>
        <v>3491.375</v>
      </c>
      <c r="L178" s="526">
        <f t="shared" si="54"/>
        <v>3642.125</v>
      </c>
      <c r="M178" s="526">
        <f t="shared" si="54"/>
        <v>3801.4375</v>
      </c>
      <c r="N178" s="526">
        <f t="shared" si="54"/>
        <v>3885.125</v>
      </c>
      <c r="O178" s="540">
        <f t="shared" si="54"/>
        <v>3970.625</v>
      </c>
      <c r="P178" s="601">
        <f t="shared" si="59"/>
        <v>189.875</v>
      </c>
      <c r="Q178" s="561">
        <f t="shared" si="55"/>
        <v>215.875</v>
      </c>
      <c r="R178" s="561">
        <f t="shared" si="55"/>
        <v>234.625</v>
      </c>
      <c r="S178" s="561">
        <f t="shared" si="55"/>
        <v>254.1875</v>
      </c>
      <c r="T178" s="561">
        <f t="shared" si="55"/>
        <v>264.625</v>
      </c>
      <c r="U178" s="562">
        <f t="shared" si="55"/>
        <v>275.125</v>
      </c>
      <c r="V178" s="177">
        <v>3850</v>
      </c>
      <c r="W178" s="164">
        <f t="shared" si="60"/>
        <v>4139</v>
      </c>
      <c r="X178" s="164">
        <f t="shared" si="61"/>
        <v>4346</v>
      </c>
      <c r="Y178" s="164">
        <f t="shared" si="62"/>
        <v>4564</v>
      </c>
      <c r="Z178" s="164">
        <f t="shared" si="63"/>
        <v>4679</v>
      </c>
      <c r="AA178" s="529">
        <f t="shared" si="64"/>
        <v>4796</v>
      </c>
      <c r="AB178" s="548">
        <f t="shared" si="65"/>
        <v>759.5</v>
      </c>
      <c r="AC178" s="549">
        <f t="shared" si="56"/>
        <v>863.5</v>
      </c>
      <c r="AD178" s="549">
        <f t="shared" si="56"/>
        <v>938.5</v>
      </c>
      <c r="AE178" s="549">
        <f t="shared" si="56"/>
        <v>1016.75</v>
      </c>
      <c r="AF178" s="549">
        <f t="shared" si="56"/>
        <v>1058.5</v>
      </c>
      <c r="AG178" s="550">
        <f t="shared" si="56"/>
        <v>1100.5</v>
      </c>
      <c r="AH178" s="586">
        <v>1.54</v>
      </c>
      <c r="AI178" s="149">
        <f t="shared" si="57"/>
        <v>1.6555</v>
      </c>
      <c r="AJ178" s="149">
        <f t="shared" si="66"/>
        <v>1.738275</v>
      </c>
      <c r="AK178" s="149">
        <f t="shared" si="67"/>
        <v>1.8251887500000001</v>
      </c>
      <c r="AL178" s="149">
        <f t="shared" si="68"/>
        <v>1.8708184687500002</v>
      </c>
      <c r="AM178" s="150">
        <f t="shared" si="69"/>
        <v>1.9175889304687503</v>
      </c>
    </row>
    <row r="179" spans="1:39" ht="25.5" x14ac:dyDescent="0.2">
      <c r="A179" s="1008">
        <v>3</v>
      </c>
      <c r="B179" s="108" t="s">
        <v>331</v>
      </c>
      <c r="C179" s="109" t="s">
        <v>332</v>
      </c>
      <c r="D179" s="160">
        <v>3291.25</v>
      </c>
      <c r="E179" s="161">
        <v>3512.5</v>
      </c>
      <c r="F179" s="161">
        <v>3679.75</v>
      </c>
      <c r="G179" s="161">
        <v>3853.5</v>
      </c>
      <c r="H179" s="161">
        <v>3959</v>
      </c>
      <c r="I179" s="509">
        <v>4066</v>
      </c>
      <c r="J179" s="521">
        <f t="shared" si="58"/>
        <v>3455.9375</v>
      </c>
      <c r="K179" s="522">
        <f t="shared" si="54"/>
        <v>3696.125</v>
      </c>
      <c r="L179" s="522">
        <f t="shared" si="54"/>
        <v>3874.8125</v>
      </c>
      <c r="M179" s="522">
        <f t="shared" si="54"/>
        <v>4060.875</v>
      </c>
      <c r="N179" s="522">
        <f t="shared" si="54"/>
        <v>4169.5</v>
      </c>
      <c r="O179" s="538">
        <f t="shared" si="54"/>
        <v>4280</v>
      </c>
      <c r="P179" s="591">
        <f t="shared" si="59"/>
        <v>164.6875</v>
      </c>
      <c r="Q179" s="555">
        <f t="shared" si="55"/>
        <v>183.625</v>
      </c>
      <c r="R179" s="555">
        <f t="shared" si="55"/>
        <v>195.0625</v>
      </c>
      <c r="S179" s="555">
        <f t="shared" si="55"/>
        <v>207.375</v>
      </c>
      <c r="T179" s="555">
        <f t="shared" si="55"/>
        <v>210.5</v>
      </c>
      <c r="U179" s="556">
        <f t="shared" si="55"/>
        <v>214</v>
      </c>
      <c r="V179" s="175">
        <v>3950</v>
      </c>
      <c r="W179" s="162">
        <f t="shared" si="60"/>
        <v>4247</v>
      </c>
      <c r="X179" s="162">
        <f t="shared" si="61"/>
        <v>4460</v>
      </c>
      <c r="Y179" s="162">
        <f t="shared" si="62"/>
        <v>4683</v>
      </c>
      <c r="Z179" s="162">
        <f t="shared" si="63"/>
        <v>4801</v>
      </c>
      <c r="AA179" s="527">
        <f t="shared" si="64"/>
        <v>4922</v>
      </c>
      <c r="AB179" s="542">
        <f t="shared" si="65"/>
        <v>658.75</v>
      </c>
      <c r="AC179" s="543">
        <f t="shared" si="56"/>
        <v>734.5</v>
      </c>
      <c r="AD179" s="543">
        <f t="shared" si="56"/>
        <v>780.25</v>
      </c>
      <c r="AE179" s="543">
        <f t="shared" si="56"/>
        <v>829.5</v>
      </c>
      <c r="AF179" s="543">
        <f t="shared" si="56"/>
        <v>842</v>
      </c>
      <c r="AG179" s="544">
        <f t="shared" si="56"/>
        <v>856</v>
      </c>
      <c r="AH179" s="584">
        <v>1.58</v>
      </c>
      <c r="AI179" s="152">
        <f t="shared" si="57"/>
        <v>1.6985000000000001</v>
      </c>
      <c r="AJ179" s="152">
        <f t="shared" si="66"/>
        <v>1.783425</v>
      </c>
      <c r="AK179" s="152">
        <f t="shared" si="67"/>
        <v>1.87259625</v>
      </c>
      <c r="AL179" s="152">
        <f t="shared" si="68"/>
        <v>1.91941115625</v>
      </c>
      <c r="AM179" s="153">
        <f t="shared" si="69"/>
        <v>1.9673964351562501</v>
      </c>
    </row>
    <row r="180" spans="1:39" x14ac:dyDescent="0.2">
      <c r="A180" s="1009"/>
      <c r="B180" s="110" t="s">
        <v>135</v>
      </c>
      <c r="C180" s="111" t="s">
        <v>332</v>
      </c>
      <c r="D180" s="87">
        <v>3163.5</v>
      </c>
      <c r="E180" s="84">
        <v>3376.75</v>
      </c>
      <c r="F180" s="84">
        <v>3537.25</v>
      </c>
      <c r="G180" s="84">
        <v>3704</v>
      </c>
      <c r="H180" s="84">
        <v>3804.75</v>
      </c>
      <c r="I180" s="510">
        <v>3906.25</v>
      </c>
      <c r="J180" s="523">
        <f t="shared" si="58"/>
        <v>3347.625</v>
      </c>
      <c r="K180" s="524">
        <f t="shared" si="54"/>
        <v>3580.8125</v>
      </c>
      <c r="L180" s="524">
        <f t="shared" si="54"/>
        <v>3753.6875</v>
      </c>
      <c r="M180" s="524">
        <f t="shared" si="54"/>
        <v>3934</v>
      </c>
      <c r="N180" s="524">
        <f t="shared" si="54"/>
        <v>4038.5625</v>
      </c>
      <c r="O180" s="539">
        <f t="shared" si="54"/>
        <v>4144.4375</v>
      </c>
      <c r="P180" s="600">
        <f t="shared" si="59"/>
        <v>184.125</v>
      </c>
      <c r="Q180" s="558">
        <f t="shared" si="55"/>
        <v>204.0625</v>
      </c>
      <c r="R180" s="558">
        <f t="shared" si="55"/>
        <v>216.4375</v>
      </c>
      <c r="S180" s="558">
        <f t="shared" si="55"/>
        <v>230</v>
      </c>
      <c r="T180" s="558">
        <f t="shared" si="55"/>
        <v>233.8125</v>
      </c>
      <c r="U180" s="559">
        <f t="shared" si="55"/>
        <v>238.1875</v>
      </c>
      <c r="V180" s="176">
        <v>3900</v>
      </c>
      <c r="W180" s="145">
        <f t="shared" si="60"/>
        <v>4193</v>
      </c>
      <c r="X180" s="145">
        <f t="shared" si="61"/>
        <v>4403</v>
      </c>
      <c r="Y180" s="145">
        <f t="shared" si="62"/>
        <v>4624</v>
      </c>
      <c r="Z180" s="145">
        <f t="shared" si="63"/>
        <v>4740</v>
      </c>
      <c r="AA180" s="528">
        <f t="shared" si="64"/>
        <v>4859</v>
      </c>
      <c r="AB180" s="545">
        <f t="shared" si="65"/>
        <v>736.5</v>
      </c>
      <c r="AC180" s="546">
        <f t="shared" si="56"/>
        <v>816.25</v>
      </c>
      <c r="AD180" s="546">
        <f t="shared" si="56"/>
        <v>865.75</v>
      </c>
      <c r="AE180" s="546">
        <f t="shared" si="56"/>
        <v>920</v>
      </c>
      <c r="AF180" s="546">
        <f t="shared" si="56"/>
        <v>935.25</v>
      </c>
      <c r="AG180" s="547">
        <f t="shared" si="56"/>
        <v>952.75</v>
      </c>
      <c r="AH180" s="585">
        <v>1.56</v>
      </c>
      <c r="AI180" s="147">
        <f t="shared" si="57"/>
        <v>1.677</v>
      </c>
      <c r="AJ180" s="147">
        <f t="shared" si="66"/>
        <v>1.76085</v>
      </c>
      <c r="AK180" s="147">
        <f t="shared" si="67"/>
        <v>1.8488925</v>
      </c>
      <c r="AL180" s="147">
        <f t="shared" si="68"/>
        <v>1.8951148125000001</v>
      </c>
      <c r="AM180" s="148">
        <f t="shared" si="69"/>
        <v>1.9424926828125002</v>
      </c>
    </row>
    <row r="181" spans="1:39" x14ac:dyDescent="0.2">
      <c r="A181" s="1009"/>
      <c r="B181" s="110" t="s">
        <v>136</v>
      </c>
      <c r="C181" s="111" t="s">
        <v>332</v>
      </c>
      <c r="D181" s="87">
        <v>3090.5</v>
      </c>
      <c r="E181" s="84">
        <v>3298.75</v>
      </c>
      <c r="F181" s="84">
        <v>3454.75</v>
      </c>
      <c r="G181" s="84">
        <v>3617.75</v>
      </c>
      <c r="H181" s="84">
        <v>3715.75</v>
      </c>
      <c r="I181" s="510">
        <v>3814.75</v>
      </c>
      <c r="J181" s="523">
        <f t="shared" si="58"/>
        <v>3280.375</v>
      </c>
      <c r="K181" s="524">
        <f t="shared" si="54"/>
        <v>3508.8125</v>
      </c>
      <c r="L181" s="524">
        <f t="shared" si="54"/>
        <v>3677.5625</v>
      </c>
      <c r="M181" s="524">
        <f t="shared" si="54"/>
        <v>3854.3125</v>
      </c>
      <c r="N181" s="524">
        <f t="shared" si="54"/>
        <v>3956.5625</v>
      </c>
      <c r="O181" s="539">
        <f t="shared" si="54"/>
        <v>4060.0625</v>
      </c>
      <c r="P181" s="600">
        <f t="shared" si="59"/>
        <v>189.875</v>
      </c>
      <c r="Q181" s="558">
        <f t="shared" si="55"/>
        <v>210.0625</v>
      </c>
      <c r="R181" s="558">
        <f t="shared" si="55"/>
        <v>222.8125</v>
      </c>
      <c r="S181" s="558">
        <f t="shared" si="55"/>
        <v>236.5625</v>
      </c>
      <c r="T181" s="558">
        <f t="shared" si="55"/>
        <v>240.8125</v>
      </c>
      <c r="U181" s="559">
        <f t="shared" si="55"/>
        <v>245.3125</v>
      </c>
      <c r="V181" s="176">
        <v>3850</v>
      </c>
      <c r="W181" s="145">
        <f t="shared" si="60"/>
        <v>4139</v>
      </c>
      <c r="X181" s="145">
        <f t="shared" si="61"/>
        <v>4346</v>
      </c>
      <c r="Y181" s="145">
        <f t="shared" si="62"/>
        <v>4564</v>
      </c>
      <c r="Z181" s="145">
        <f t="shared" si="63"/>
        <v>4679</v>
      </c>
      <c r="AA181" s="528">
        <f t="shared" si="64"/>
        <v>4796</v>
      </c>
      <c r="AB181" s="545">
        <f t="shared" si="65"/>
        <v>759.5</v>
      </c>
      <c r="AC181" s="546">
        <f t="shared" si="56"/>
        <v>840.25</v>
      </c>
      <c r="AD181" s="546">
        <f t="shared" si="56"/>
        <v>891.25</v>
      </c>
      <c r="AE181" s="546">
        <f t="shared" si="56"/>
        <v>946.25</v>
      </c>
      <c r="AF181" s="546">
        <f t="shared" si="56"/>
        <v>963.25</v>
      </c>
      <c r="AG181" s="547">
        <f t="shared" si="56"/>
        <v>981.25</v>
      </c>
      <c r="AH181" s="585">
        <v>1.54</v>
      </c>
      <c r="AI181" s="147">
        <f t="shared" si="57"/>
        <v>1.6555</v>
      </c>
      <c r="AJ181" s="147">
        <f t="shared" si="66"/>
        <v>1.738275</v>
      </c>
      <c r="AK181" s="147">
        <f t="shared" si="67"/>
        <v>1.8251887500000001</v>
      </c>
      <c r="AL181" s="147">
        <f t="shared" si="68"/>
        <v>1.8708184687500002</v>
      </c>
      <c r="AM181" s="148">
        <f t="shared" si="69"/>
        <v>1.9175889304687503</v>
      </c>
    </row>
    <row r="182" spans="1:39" ht="13.5" thickBot="1" x14ac:dyDescent="0.25">
      <c r="A182" s="1010"/>
      <c r="B182" s="112" t="s">
        <v>137</v>
      </c>
      <c r="C182" s="113" t="s">
        <v>332</v>
      </c>
      <c r="D182" s="89">
        <v>3012</v>
      </c>
      <c r="E182" s="90">
        <v>3191.25</v>
      </c>
      <c r="F182" s="90">
        <v>3320</v>
      </c>
      <c r="G182" s="90">
        <v>3455.25</v>
      </c>
      <c r="H182" s="90">
        <v>3526.25</v>
      </c>
      <c r="I182" s="511">
        <v>3598.25</v>
      </c>
      <c r="J182" s="525">
        <f t="shared" si="58"/>
        <v>3196.5</v>
      </c>
      <c r="K182" s="526">
        <f t="shared" si="54"/>
        <v>3401.4375</v>
      </c>
      <c r="L182" s="526">
        <f t="shared" si="54"/>
        <v>3548.5</v>
      </c>
      <c r="M182" s="526">
        <f t="shared" si="54"/>
        <v>3702.9375</v>
      </c>
      <c r="N182" s="526">
        <f t="shared" si="54"/>
        <v>3784.1875</v>
      </c>
      <c r="O182" s="540">
        <f t="shared" si="54"/>
        <v>3866.6875</v>
      </c>
      <c r="P182" s="601">
        <f t="shared" si="59"/>
        <v>184.5</v>
      </c>
      <c r="Q182" s="561">
        <f t="shared" si="55"/>
        <v>210.1875</v>
      </c>
      <c r="R182" s="561">
        <f t="shared" si="55"/>
        <v>228.5</v>
      </c>
      <c r="S182" s="561">
        <f t="shared" si="55"/>
        <v>247.6875</v>
      </c>
      <c r="T182" s="561">
        <f t="shared" si="55"/>
        <v>257.9375</v>
      </c>
      <c r="U182" s="562">
        <f t="shared" si="55"/>
        <v>268.4375</v>
      </c>
      <c r="V182" s="177">
        <v>3750</v>
      </c>
      <c r="W182" s="164">
        <f t="shared" si="60"/>
        <v>4032</v>
      </c>
      <c r="X182" s="164">
        <f t="shared" si="61"/>
        <v>4234</v>
      </c>
      <c r="Y182" s="164">
        <f t="shared" si="62"/>
        <v>4446</v>
      </c>
      <c r="Z182" s="164">
        <f t="shared" si="63"/>
        <v>4558</v>
      </c>
      <c r="AA182" s="529">
        <f t="shared" si="64"/>
        <v>4672</v>
      </c>
      <c r="AB182" s="548">
        <f t="shared" si="65"/>
        <v>738</v>
      </c>
      <c r="AC182" s="549">
        <f t="shared" si="56"/>
        <v>840.75</v>
      </c>
      <c r="AD182" s="549">
        <f t="shared" si="56"/>
        <v>914</v>
      </c>
      <c r="AE182" s="549">
        <f t="shared" si="56"/>
        <v>990.75</v>
      </c>
      <c r="AF182" s="549">
        <f t="shared" si="56"/>
        <v>1031.75</v>
      </c>
      <c r="AG182" s="550">
        <f t="shared" si="56"/>
        <v>1073.75</v>
      </c>
      <c r="AH182" s="586">
        <v>1.5</v>
      </c>
      <c r="AI182" s="149">
        <f t="shared" si="57"/>
        <v>1.6125</v>
      </c>
      <c r="AJ182" s="149">
        <f t="shared" si="66"/>
        <v>1.693125</v>
      </c>
      <c r="AK182" s="149">
        <f t="shared" si="67"/>
        <v>1.7777812500000001</v>
      </c>
      <c r="AL182" s="149">
        <f t="shared" si="68"/>
        <v>1.82222578125</v>
      </c>
      <c r="AM182" s="150">
        <f t="shared" si="69"/>
        <v>1.8677814257812499</v>
      </c>
    </row>
    <row r="183" spans="1:39" ht="38.25" x14ac:dyDescent="0.2">
      <c r="A183" s="1008">
        <v>4</v>
      </c>
      <c r="B183" s="108" t="s">
        <v>333</v>
      </c>
      <c r="C183" s="109" t="s">
        <v>81</v>
      </c>
      <c r="D183" s="160">
        <v>3266.25</v>
      </c>
      <c r="E183" s="161">
        <v>3485.5</v>
      </c>
      <c r="F183" s="161">
        <v>3651.25</v>
      </c>
      <c r="G183" s="161">
        <v>3824</v>
      </c>
      <c r="H183" s="161">
        <v>3928.5</v>
      </c>
      <c r="I183" s="509">
        <v>4034.5</v>
      </c>
      <c r="J183" s="521">
        <f t="shared" si="58"/>
        <v>3424.6875</v>
      </c>
      <c r="K183" s="522">
        <f t="shared" si="54"/>
        <v>3662.375</v>
      </c>
      <c r="L183" s="522">
        <f t="shared" si="54"/>
        <v>3839.1875</v>
      </c>
      <c r="M183" s="522">
        <f t="shared" si="54"/>
        <v>4024</v>
      </c>
      <c r="N183" s="522">
        <f t="shared" si="54"/>
        <v>4131.375</v>
      </c>
      <c r="O183" s="538">
        <f t="shared" si="54"/>
        <v>4240.625</v>
      </c>
      <c r="P183" s="591">
        <f t="shared" si="59"/>
        <v>158.4375</v>
      </c>
      <c r="Q183" s="555">
        <f t="shared" si="55"/>
        <v>176.875</v>
      </c>
      <c r="R183" s="555">
        <f t="shared" si="55"/>
        <v>187.9375</v>
      </c>
      <c r="S183" s="555">
        <f t="shared" si="55"/>
        <v>200</v>
      </c>
      <c r="T183" s="555">
        <f t="shared" si="55"/>
        <v>202.875</v>
      </c>
      <c r="U183" s="556">
        <f t="shared" si="55"/>
        <v>206.125</v>
      </c>
      <c r="V183" s="175">
        <v>3900</v>
      </c>
      <c r="W183" s="162">
        <f t="shared" si="60"/>
        <v>4193</v>
      </c>
      <c r="X183" s="162">
        <f t="shared" si="61"/>
        <v>4403</v>
      </c>
      <c r="Y183" s="162">
        <f t="shared" si="62"/>
        <v>4624</v>
      </c>
      <c r="Z183" s="162">
        <f t="shared" si="63"/>
        <v>4740</v>
      </c>
      <c r="AA183" s="527">
        <f t="shared" si="64"/>
        <v>4859</v>
      </c>
      <c r="AB183" s="542">
        <f t="shared" si="65"/>
        <v>633.75</v>
      </c>
      <c r="AC183" s="543">
        <f t="shared" si="56"/>
        <v>707.5</v>
      </c>
      <c r="AD183" s="543">
        <f t="shared" si="56"/>
        <v>751.75</v>
      </c>
      <c r="AE183" s="543">
        <f t="shared" si="56"/>
        <v>800</v>
      </c>
      <c r="AF183" s="543">
        <f t="shared" si="56"/>
        <v>811.5</v>
      </c>
      <c r="AG183" s="544">
        <f t="shared" si="56"/>
        <v>824.5</v>
      </c>
      <c r="AH183" s="584">
        <v>1.56</v>
      </c>
      <c r="AI183" s="152">
        <f t="shared" si="57"/>
        <v>1.677</v>
      </c>
      <c r="AJ183" s="152">
        <f t="shared" si="66"/>
        <v>1.76085</v>
      </c>
      <c r="AK183" s="152">
        <f t="shared" si="67"/>
        <v>1.8488925</v>
      </c>
      <c r="AL183" s="152">
        <f t="shared" si="68"/>
        <v>1.8951148125000001</v>
      </c>
      <c r="AM183" s="153">
        <f t="shared" si="69"/>
        <v>1.9424926828125002</v>
      </c>
    </row>
    <row r="184" spans="1:39" x14ac:dyDescent="0.2">
      <c r="A184" s="1009"/>
      <c r="B184" s="110" t="s">
        <v>138</v>
      </c>
      <c r="C184" s="111" t="s">
        <v>81</v>
      </c>
      <c r="D184" s="87">
        <v>3138.5</v>
      </c>
      <c r="E184" s="84">
        <v>3349.75</v>
      </c>
      <c r="F184" s="84">
        <v>3508.75</v>
      </c>
      <c r="G184" s="84">
        <v>3674</v>
      </c>
      <c r="H184" s="84">
        <v>3774.25</v>
      </c>
      <c r="I184" s="510">
        <v>3874.75</v>
      </c>
      <c r="J184" s="523">
        <f t="shared" si="58"/>
        <v>3316.375</v>
      </c>
      <c r="K184" s="524">
        <f t="shared" si="54"/>
        <v>3547.0625</v>
      </c>
      <c r="L184" s="524">
        <f t="shared" si="54"/>
        <v>3718.0625</v>
      </c>
      <c r="M184" s="524">
        <f t="shared" si="54"/>
        <v>3896.5</v>
      </c>
      <c r="N184" s="524">
        <f t="shared" si="54"/>
        <v>4000.4375</v>
      </c>
      <c r="O184" s="539">
        <f t="shared" si="54"/>
        <v>4105.0625</v>
      </c>
      <c r="P184" s="600">
        <f t="shared" si="59"/>
        <v>177.875</v>
      </c>
      <c r="Q184" s="558">
        <f t="shared" si="55"/>
        <v>197.3125</v>
      </c>
      <c r="R184" s="558">
        <f t="shared" si="55"/>
        <v>209.3125</v>
      </c>
      <c r="S184" s="558">
        <f t="shared" si="55"/>
        <v>222.5</v>
      </c>
      <c r="T184" s="558">
        <f t="shared" si="55"/>
        <v>226.1875</v>
      </c>
      <c r="U184" s="559">
        <f t="shared" si="55"/>
        <v>230.3125</v>
      </c>
      <c r="V184" s="176">
        <v>3850</v>
      </c>
      <c r="W184" s="145">
        <f t="shared" si="60"/>
        <v>4139</v>
      </c>
      <c r="X184" s="145">
        <f t="shared" si="61"/>
        <v>4346</v>
      </c>
      <c r="Y184" s="145">
        <f t="shared" si="62"/>
        <v>4564</v>
      </c>
      <c r="Z184" s="145">
        <f t="shared" si="63"/>
        <v>4679</v>
      </c>
      <c r="AA184" s="528">
        <f t="shared" si="64"/>
        <v>4796</v>
      </c>
      <c r="AB184" s="545">
        <f t="shared" si="65"/>
        <v>711.5</v>
      </c>
      <c r="AC184" s="546">
        <f t="shared" si="56"/>
        <v>789.25</v>
      </c>
      <c r="AD184" s="546">
        <f t="shared" si="56"/>
        <v>837.25</v>
      </c>
      <c r="AE184" s="546">
        <f t="shared" si="56"/>
        <v>890</v>
      </c>
      <c r="AF184" s="546">
        <f t="shared" si="56"/>
        <v>904.75</v>
      </c>
      <c r="AG184" s="547">
        <f t="shared" si="56"/>
        <v>921.25</v>
      </c>
      <c r="AH184" s="585">
        <v>1.54</v>
      </c>
      <c r="AI184" s="147">
        <f t="shared" si="57"/>
        <v>1.6555</v>
      </c>
      <c r="AJ184" s="147">
        <f t="shared" si="66"/>
        <v>1.738275</v>
      </c>
      <c r="AK184" s="147">
        <f t="shared" si="67"/>
        <v>1.8251887500000001</v>
      </c>
      <c r="AL184" s="147">
        <f t="shared" si="68"/>
        <v>1.8708184687500002</v>
      </c>
      <c r="AM184" s="148">
        <f t="shared" si="69"/>
        <v>1.9175889304687503</v>
      </c>
    </row>
    <row r="185" spans="1:39" x14ac:dyDescent="0.2">
      <c r="A185" s="1009"/>
      <c r="B185" s="110" t="s">
        <v>139</v>
      </c>
      <c r="C185" s="111" t="s">
        <v>81</v>
      </c>
      <c r="D185" s="87">
        <v>3040.5</v>
      </c>
      <c r="E185" s="84">
        <v>3245.25</v>
      </c>
      <c r="F185" s="84">
        <v>3398.75</v>
      </c>
      <c r="G185" s="84">
        <v>3558.75</v>
      </c>
      <c r="H185" s="84">
        <v>3655.25</v>
      </c>
      <c r="I185" s="510">
        <v>3752.75</v>
      </c>
      <c r="J185" s="523">
        <f t="shared" si="58"/>
        <v>3217.875</v>
      </c>
      <c r="K185" s="524">
        <f t="shared" si="54"/>
        <v>3441.9375</v>
      </c>
      <c r="L185" s="524">
        <f t="shared" si="54"/>
        <v>3607.5625</v>
      </c>
      <c r="M185" s="524">
        <f t="shared" si="54"/>
        <v>3780.5625</v>
      </c>
      <c r="N185" s="524">
        <f t="shared" si="54"/>
        <v>3880.9375</v>
      </c>
      <c r="O185" s="539">
        <f t="shared" si="54"/>
        <v>3982.5625</v>
      </c>
      <c r="P185" s="600">
        <f t="shared" si="59"/>
        <v>177.375</v>
      </c>
      <c r="Q185" s="558">
        <f t="shared" si="55"/>
        <v>196.6875</v>
      </c>
      <c r="R185" s="558">
        <f t="shared" si="55"/>
        <v>208.8125</v>
      </c>
      <c r="S185" s="558">
        <f t="shared" si="55"/>
        <v>221.8125</v>
      </c>
      <c r="T185" s="558">
        <f t="shared" si="55"/>
        <v>225.6875</v>
      </c>
      <c r="U185" s="559">
        <f t="shared" si="55"/>
        <v>229.8125</v>
      </c>
      <c r="V185" s="176">
        <v>3750</v>
      </c>
      <c r="W185" s="145">
        <f t="shared" si="60"/>
        <v>4032</v>
      </c>
      <c r="X185" s="145">
        <f t="shared" si="61"/>
        <v>4234</v>
      </c>
      <c r="Y185" s="145">
        <f t="shared" si="62"/>
        <v>4446</v>
      </c>
      <c r="Z185" s="145">
        <f t="shared" si="63"/>
        <v>4558</v>
      </c>
      <c r="AA185" s="528">
        <f t="shared" si="64"/>
        <v>4672</v>
      </c>
      <c r="AB185" s="545">
        <f t="shared" si="65"/>
        <v>709.5</v>
      </c>
      <c r="AC185" s="546">
        <f t="shared" si="56"/>
        <v>786.75</v>
      </c>
      <c r="AD185" s="546">
        <f t="shared" si="56"/>
        <v>835.25</v>
      </c>
      <c r="AE185" s="546">
        <f t="shared" si="56"/>
        <v>887.25</v>
      </c>
      <c r="AF185" s="546">
        <f t="shared" si="56"/>
        <v>902.75</v>
      </c>
      <c r="AG185" s="547">
        <f t="shared" si="56"/>
        <v>919.25</v>
      </c>
      <c r="AH185" s="585">
        <v>1.5</v>
      </c>
      <c r="AI185" s="147">
        <f t="shared" si="57"/>
        <v>1.6125</v>
      </c>
      <c r="AJ185" s="147">
        <f t="shared" si="66"/>
        <v>1.693125</v>
      </c>
      <c r="AK185" s="147">
        <f t="shared" si="67"/>
        <v>1.7777812500000001</v>
      </c>
      <c r="AL185" s="147">
        <f t="shared" si="68"/>
        <v>1.82222578125</v>
      </c>
      <c r="AM185" s="148">
        <f t="shared" si="69"/>
        <v>1.8677814257812499</v>
      </c>
    </row>
    <row r="186" spans="1:39" ht="13.5" thickBot="1" x14ac:dyDescent="0.25">
      <c r="A186" s="1010"/>
      <c r="B186" s="112" t="s">
        <v>140</v>
      </c>
      <c r="C186" s="113" t="s">
        <v>81</v>
      </c>
      <c r="D186" s="89">
        <v>2942</v>
      </c>
      <c r="E186" s="90">
        <v>3115.75</v>
      </c>
      <c r="F186" s="90">
        <v>3241</v>
      </c>
      <c r="G186" s="90">
        <v>3372.25</v>
      </c>
      <c r="H186" s="90">
        <v>3440.75</v>
      </c>
      <c r="I186" s="511">
        <v>3510.75</v>
      </c>
      <c r="J186" s="525">
        <f t="shared" si="58"/>
        <v>3109</v>
      </c>
      <c r="K186" s="526">
        <f t="shared" si="54"/>
        <v>3307.0625</v>
      </c>
      <c r="L186" s="526">
        <f t="shared" si="54"/>
        <v>3449.75</v>
      </c>
      <c r="M186" s="526">
        <f t="shared" si="54"/>
        <v>3599.1875</v>
      </c>
      <c r="N186" s="526">
        <f t="shared" si="54"/>
        <v>3677.3125</v>
      </c>
      <c r="O186" s="540">
        <f t="shared" si="54"/>
        <v>3757.3125</v>
      </c>
      <c r="P186" s="601">
        <f t="shared" si="59"/>
        <v>167</v>
      </c>
      <c r="Q186" s="561">
        <f t="shared" si="55"/>
        <v>191.3125</v>
      </c>
      <c r="R186" s="561">
        <f t="shared" si="55"/>
        <v>208.75</v>
      </c>
      <c r="S186" s="561">
        <f t="shared" si="55"/>
        <v>226.9375</v>
      </c>
      <c r="T186" s="561">
        <f t="shared" si="55"/>
        <v>236.5625</v>
      </c>
      <c r="U186" s="562">
        <f t="shared" si="55"/>
        <v>246.5625</v>
      </c>
      <c r="V186" s="177">
        <v>3610</v>
      </c>
      <c r="W186" s="164">
        <f t="shared" si="60"/>
        <v>3881</v>
      </c>
      <c r="X186" s="164">
        <f t="shared" si="61"/>
        <v>4076</v>
      </c>
      <c r="Y186" s="164">
        <f t="shared" si="62"/>
        <v>4280</v>
      </c>
      <c r="Z186" s="164">
        <f t="shared" si="63"/>
        <v>4387</v>
      </c>
      <c r="AA186" s="529">
        <f t="shared" si="64"/>
        <v>4497</v>
      </c>
      <c r="AB186" s="548">
        <f t="shared" si="65"/>
        <v>668</v>
      </c>
      <c r="AC186" s="549">
        <f t="shared" si="56"/>
        <v>765.25</v>
      </c>
      <c r="AD186" s="549">
        <f t="shared" si="56"/>
        <v>835</v>
      </c>
      <c r="AE186" s="549">
        <f t="shared" si="56"/>
        <v>907.75</v>
      </c>
      <c r="AF186" s="549">
        <f t="shared" si="56"/>
        <v>946.25</v>
      </c>
      <c r="AG186" s="550">
        <f t="shared" si="56"/>
        <v>986.25</v>
      </c>
      <c r="AH186" s="586">
        <v>1.44</v>
      </c>
      <c r="AI186" s="149">
        <f t="shared" si="57"/>
        <v>1.548</v>
      </c>
      <c r="AJ186" s="149">
        <f t="shared" si="66"/>
        <v>1.6254</v>
      </c>
      <c r="AK186" s="149">
        <f t="shared" si="67"/>
        <v>1.7066699999999999</v>
      </c>
      <c r="AL186" s="149">
        <f t="shared" si="68"/>
        <v>1.7493367499999999</v>
      </c>
      <c r="AM186" s="150">
        <f t="shared" si="69"/>
        <v>1.7930701687499999</v>
      </c>
    </row>
    <row r="187" spans="1:39" ht="13.5" thickBot="1" x14ac:dyDescent="0.25">
      <c r="A187" s="305">
        <v>5</v>
      </c>
      <c r="B187" s="293" t="s">
        <v>107</v>
      </c>
      <c r="C187" s="294" t="s">
        <v>15</v>
      </c>
      <c r="D187" s="295">
        <v>2587</v>
      </c>
      <c r="E187" s="296">
        <v>2758.25</v>
      </c>
      <c r="F187" s="296">
        <v>2888</v>
      </c>
      <c r="G187" s="296">
        <v>3022.5</v>
      </c>
      <c r="H187" s="296">
        <v>3104.5</v>
      </c>
      <c r="I187" s="592">
        <v>3188</v>
      </c>
      <c r="J187" s="597">
        <f t="shared" si="58"/>
        <v>2665.25</v>
      </c>
      <c r="K187" s="598">
        <f t="shared" si="58"/>
        <v>2848.1875</v>
      </c>
      <c r="L187" s="598">
        <f t="shared" si="58"/>
        <v>2984.5</v>
      </c>
      <c r="M187" s="598">
        <f t="shared" si="58"/>
        <v>3126.375</v>
      </c>
      <c r="N187" s="598">
        <f t="shared" si="54"/>
        <v>3209.375</v>
      </c>
      <c r="O187" s="599">
        <f t="shared" si="54"/>
        <v>3294.25</v>
      </c>
      <c r="P187" s="602">
        <f t="shared" si="59"/>
        <v>78.25</v>
      </c>
      <c r="Q187" s="595">
        <f t="shared" si="59"/>
        <v>89.9375</v>
      </c>
      <c r="R187" s="595">
        <f t="shared" si="59"/>
        <v>96.5</v>
      </c>
      <c r="S187" s="595">
        <f t="shared" si="59"/>
        <v>103.875</v>
      </c>
      <c r="T187" s="595">
        <f t="shared" si="59"/>
        <v>104.875</v>
      </c>
      <c r="U187" s="603">
        <f t="shared" si="59"/>
        <v>106.25</v>
      </c>
      <c r="V187" s="307">
        <v>2900</v>
      </c>
      <c r="W187" s="299">
        <f t="shared" si="60"/>
        <v>3118</v>
      </c>
      <c r="X187" s="299">
        <f t="shared" si="61"/>
        <v>3274</v>
      </c>
      <c r="Y187" s="299">
        <f t="shared" si="62"/>
        <v>3438</v>
      </c>
      <c r="Z187" s="299">
        <f t="shared" si="63"/>
        <v>3524</v>
      </c>
      <c r="AA187" s="593">
        <f t="shared" si="64"/>
        <v>3613</v>
      </c>
      <c r="AB187" s="604">
        <f t="shared" si="65"/>
        <v>313</v>
      </c>
      <c r="AC187" s="596">
        <f t="shared" si="65"/>
        <v>359.75</v>
      </c>
      <c r="AD187" s="596">
        <f t="shared" si="65"/>
        <v>386</v>
      </c>
      <c r="AE187" s="596">
        <f t="shared" si="65"/>
        <v>415.5</v>
      </c>
      <c r="AF187" s="596">
        <f t="shared" si="65"/>
        <v>419.5</v>
      </c>
      <c r="AG187" s="605">
        <f t="shared" si="65"/>
        <v>425</v>
      </c>
      <c r="AH187" s="594">
        <v>1.1599999999999999</v>
      </c>
      <c r="AI187" s="302">
        <f t="shared" si="57"/>
        <v>1.2469999999999999</v>
      </c>
      <c r="AJ187" s="302">
        <f t="shared" si="66"/>
        <v>1.3093499999999998</v>
      </c>
      <c r="AK187" s="302">
        <f t="shared" si="67"/>
        <v>1.3748174999999998</v>
      </c>
      <c r="AL187" s="302">
        <f t="shared" si="68"/>
        <v>1.4091879374999998</v>
      </c>
      <c r="AM187" s="303">
        <f t="shared" si="69"/>
        <v>1.4444176359374998</v>
      </c>
    </row>
    <row r="188" spans="1:39" ht="13.5" thickBot="1" x14ac:dyDescent="0.25">
      <c r="A188" s="305">
        <v>6</v>
      </c>
      <c r="B188" s="293" t="s">
        <v>108</v>
      </c>
      <c r="C188" s="294" t="s">
        <v>15</v>
      </c>
      <c r="D188" s="295">
        <v>2587</v>
      </c>
      <c r="E188" s="296">
        <v>2758.25</v>
      </c>
      <c r="F188" s="296">
        <v>2888</v>
      </c>
      <c r="G188" s="296">
        <v>3022.5</v>
      </c>
      <c r="H188" s="296">
        <v>3104.5</v>
      </c>
      <c r="I188" s="592">
        <v>3188</v>
      </c>
      <c r="J188" s="597">
        <f t="shared" si="58"/>
        <v>2665.25</v>
      </c>
      <c r="K188" s="598">
        <f t="shared" si="58"/>
        <v>2848.1875</v>
      </c>
      <c r="L188" s="598">
        <f t="shared" si="58"/>
        <v>2984.5</v>
      </c>
      <c r="M188" s="598">
        <f t="shared" si="54"/>
        <v>3126.375</v>
      </c>
      <c r="N188" s="598">
        <f t="shared" si="54"/>
        <v>3209.375</v>
      </c>
      <c r="O188" s="599">
        <f t="shared" si="54"/>
        <v>3294.25</v>
      </c>
      <c r="P188" s="602">
        <f t="shared" si="59"/>
        <v>78.25</v>
      </c>
      <c r="Q188" s="595">
        <f t="shared" si="59"/>
        <v>89.9375</v>
      </c>
      <c r="R188" s="595">
        <f t="shared" si="59"/>
        <v>96.5</v>
      </c>
      <c r="S188" s="595">
        <f t="shared" si="59"/>
        <v>103.875</v>
      </c>
      <c r="T188" s="595">
        <f t="shared" si="59"/>
        <v>104.875</v>
      </c>
      <c r="U188" s="603">
        <f t="shared" si="59"/>
        <v>106.25</v>
      </c>
      <c r="V188" s="307">
        <v>2900</v>
      </c>
      <c r="W188" s="299">
        <f t="shared" si="60"/>
        <v>3118</v>
      </c>
      <c r="X188" s="299">
        <f t="shared" si="61"/>
        <v>3274</v>
      </c>
      <c r="Y188" s="299">
        <f t="shared" si="62"/>
        <v>3438</v>
      </c>
      <c r="Z188" s="299">
        <f t="shared" si="63"/>
        <v>3524</v>
      </c>
      <c r="AA188" s="593">
        <f t="shared" si="64"/>
        <v>3613</v>
      </c>
      <c r="AB188" s="604">
        <f t="shared" si="65"/>
        <v>313</v>
      </c>
      <c r="AC188" s="596">
        <f t="shared" si="65"/>
        <v>359.75</v>
      </c>
      <c r="AD188" s="596">
        <f t="shared" si="65"/>
        <v>386</v>
      </c>
      <c r="AE188" s="596">
        <f t="shared" si="65"/>
        <v>415.5</v>
      </c>
      <c r="AF188" s="596">
        <f t="shared" si="65"/>
        <v>419.5</v>
      </c>
      <c r="AG188" s="605">
        <f t="shared" si="65"/>
        <v>425</v>
      </c>
      <c r="AH188" s="594">
        <v>1.1599999999999999</v>
      </c>
      <c r="AI188" s="302">
        <f t="shared" si="57"/>
        <v>1.2469999999999999</v>
      </c>
      <c r="AJ188" s="302">
        <f t="shared" si="66"/>
        <v>1.3093499999999998</v>
      </c>
      <c r="AK188" s="302">
        <f t="shared" si="67"/>
        <v>1.3748174999999998</v>
      </c>
      <c r="AL188" s="302">
        <f t="shared" si="68"/>
        <v>1.4091879374999998</v>
      </c>
      <c r="AM188" s="303">
        <f t="shared" si="69"/>
        <v>1.4444176359374998</v>
      </c>
    </row>
    <row r="189" spans="1:39" ht="13.5" thickBot="1" x14ac:dyDescent="0.25">
      <c r="A189" s="122"/>
      <c r="B189" s="123"/>
      <c r="C189" s="124"/>
      <c r="D189" s="948"/>
      <c r="E189" s="949"/>
      <c r="F189" s="949"/>
      <c r="G189" s="949"/>
      <c r="H189" s="950"/>
      <c r="I189" s="664"/>
      <c r="J189" s="948"/>
      <c r="K189" s="949"/>
      <c r="L189" s="949"/>
      <c r="M189" s="949"/>
      <c r="N189" s="950"/>
      <c r="O189" s="665"/>
      <c r="P189" s="948"/>
      <c r="Q189" s="949"/>
      <c r="R189" s="949"/>
      <c r="S189" s="949"/>
      <c r="T189" s="950"/>
      <c r="U189" s="664"/>
      <c r="V189" s="948"/>
      <c r="W189" s="949"/>
      <c r="X189" s="949"/>
      <c r="Y189" s="949"/>
      <c r="Z189" s="950"/>
      <c r="AA189" s="664"/>
      <c r="AB189" s="1017"/>
      <c r="AC189" s="1018"/>
      <c r="AD189" s="1018"/>
      <c r="AE189" s="1018"/>
      <c r="AF189" s="1018"/>
      <c r="AG189" s="665"/>
      <c r="AH189" s="151"/>
      <c r="AI189" s="151"/>
      <c r="AJ189" s="151"/>
      <c r="AK189" s="151"/>
      <c r="AL189" s="151"/>
      <c r="AM189" s="151"/>
    </row>
    <row r="190" spans="1:39" ht="13.5" thickBot="1" x14ac:dyDescent="0.25">
      <c r="A190" s="1002"/>
      <c r="B190" s="1003"/>
      <c r="C190" s="1004"/>
      <c r="D190" s="956"/>
      <c r="E190" s="957"/>
      <c r="F190" s="957"/>
      <c r="G190" s="957"/>
      <c r="H190" s="958"/>
      <c r="I190" s="666"/>
      <c r="J190" s="956"/>
      <c r="K190" s="957"/>
      <c r="L190" s="957"/>
      <c r="M190" s="957"/>
      <c r="N190" s="958"/>
      <c r="O190" s="666"/>
      <c r="P190" s="956"/>
      <c r="Q190" s="957"/>
      <c r="R190" s="957"/>
      <c r="S190" s="957"/>
      <c r="T190" s="958"/>
      <c r="U190" s="667"/>
      <c r="V190" s="956"/>
      <c r="W190" s="957"/>
      <c r="X190" s="957"/>
      <c r="Y190" s="957"/>
      <c r="Z190" s="958"/>
      <c r="AA190" s="667"/>
      <c r="AB190" s="996"/>
      <c r="AC190" s="997"/>
      <c r="AD190" s="997"/>
      <c r="AE190" s="997"/>
      <c r="AF190" s="997"/>
      <c r="AG190" s="666"/>
      <c r="AH190" s="151"/>
      <c r="AI190" s="151"/>
      <c r="AJ190" s="151"/>
      <c r="AK190" s="151"/>
      <c r="AL190" s="151"/>
      <c r="AM190" s="151"/>
    </row>
    <row r="191" spans="1:39" x14ac:dyDescent="0.2">
      <c r="A191" s="211"/>
      <c r="B191" s="212"/>
      <c r="C191" s="213"/>
    </row>
    <row r="192" spans="1:39" x14ac:dyDescent="0.2">
      <c r="A192" s="211"/>
      <c r="B192" s="212"/>
      <c r="C192" s="213"/>
    </row>
    <row r="193" spans="1:39" ht="13.5" thickBot="1" x14ac:dyDescent="0.25">
      <c r="A193" s="211"/>
      <c r="B193" s="212"/>
      <c r="C193" s="213"/>
    </row>
    <row r="194" spans="1:39" ht="12.75" customHeight="1" x14ac:dyDescent="0.2">
      <c r="D194" s="959">
        <v>2021</v>
      </c>
      <c r="E194" s="959"/>
      <c r="F194" s="959"/>
      <c r="G194" s="959"/>
      <c r="H194" s="959"/>
      <c r="I194" s="960"/>
      <c r="J194" s="963" t="s">
        <v>373</v>
      </c>
      <c r="K194" s="964"/>
      <c r="L194" s="964"/>
      <c r="M194" s="964"/>
      <c r="N194" s="964"/>
      <c r="O194" s="965"/>
      <c r="P194" s="969" t="s">
        <v>375</v>
      </c>
      <c r="Q194" s="969"/>
      <c r="R194" s="969"/>
      <c r="S194" s="969"/>
      <c r="T194" s="969"/>
      <c r="U194" s="970"/>
      <c r="V194" s="975" t="s">
        <v>374</v>
      </c>
      <c r="W194" s="976"/>
      <c r="X194" s="976"/>
      <c r="Y194" s="976"/>
      <c r="Z194" s="976"/>
      <c r="AA194" s="976"/>
      <c r="AB194" s="976"/>
      <c r="AC194" s="976"/>
      <c r="AD194" s="976"/>
      <c r="AE194" s="976"/>
      <c r="AF194" s="976"/>
      <c r="AG194" s="976"/>
      <c r="AH194" s="976"/>
      <c r="AI194" s="976"/>
      <c r="AJ194" s="976"/>
      <c r="AK194" s="976"/>
      <c r="AL194" s="976"/>
      <c r="AM194" s="977"/>
    </row>
    <row r="195" spans="1:39" ht="13.5" customHeight="1" thickBot="1" x14ac:dyDescent="0.25">
      <c r="D195" s="961"/>
      <c r="E195" s="961"/>
      <c r="F195" s="961"/>
      <c r="G195" s="961"/>
      <c r="H195" s="961"/>
      <c r="I195" s="962"/>
      <c r="J195" s="966"/>
      <c r="K195" s="967"/>
      <c r="L195" s="967"/>
      <c r="M195" s="967"/>
      <c r="N195" s="967"/>
      <c r="O195" s="968"/>
      <c r="P195" s="971"/>
      <c r="Q195" s="971"/>
      <c r="R195" s="971"/>
      <c r="S195" s="971"/>
      <c r="T195" s="971"/>
      <c r="U195" s="972"/>
      <c r="V195" s="978"/>
      <c r="W195" s="979"/>
      <c r="X195" s="979"/>
      <c r="Y195" s="979"/>
      <c r="Z195" s="979"/>
      <c r="AA195" s="979"/>
      <c r="AB195" s="979"/>
      <c r="AC195" s="979"/>
      <c r="AD195" s="979"/>
      <c r="AE195" s="979"/>
      <c r="AF195" s="979"/>
      <c r="AG195" s="979"/>
      <c r="AH195" s="979"/>
      <c r="AI195" s="979"/>
      <c r="AJ195" s="979"/>
      <c r="AK195" s="979"/>
      <c r="AL195" s="979"/>
      <c r="AM195" s="980"/>
    </row>
    <row r="196" spans="1:39" ht="13.5" thickBot="1" x14ac:dyDescent="0.25">
      <c r="A196" s="1054" t="s">
        <v>203</v>
      </c>
      <c r="B196" s="1055"/>
      <c r="C196" s="1056"/>
      <c r="D196" s="125" t="s">
        <v>30</v>
      </c>
      <c r="E196" s="126">
        <v>2300</v>
      </c>
      <c r="F196" s="953"/>
      <c r="G196" s="954"/>
      <c r="H196" s="955"/>
      <c r="I196" s="128"/>
      <c r="J196" s="1001" t="s">
        <v>31</v>
      </c>
      <c r="K196" s="951"/>
      <c r="L196" s="951"/>
      <c r="M196" s="951"/>
      <c r="N196" s="951"/>
      <c r="O196" s="952"/>
      <c r="P196" s="125" t="s">
        <v>30</v>
      </c>
      <c r="Q196" s="126">
        <v>2550</v>
      </c>
      <c r="R196" s="953"/>
      <c r="S196" s="954"/>
      <c r="T196" s="955"/>
      <c r="U196" s="128"/>
      <c r="V196" s="951" t="s">
        <v>31</v>
      </c>
      <c r="W196" s="951"/>
      <c r="X196" s="951"/>
      <c r="Y196" s="951"/>
      <c r="Z196" s="951"/>
      <c r="AA196" s="952"/>
      <c r="AB196" s="125" t="s">
        <v>30</v>
      </c>
      <c r="AC196" s="126">
        <v>2500</v>
      </c>
      <c r="AD196" s="953"/>
      <c r="AE196" s="954"/>
      <c r="AF196" s="955"/>
      <c r="AG196" s="128"/>
      <c r="AH196" s="1001" t="s">
        <v>31</v>
      </c>
      <c r="AI196" s="951"/>
      <c r="AJ196" s="951"/>
      <c r="AK196" s="951"/>
      <c r="AL196" s="951"/>
      <c r="AM196" s="952"/>
    </row>
    <row r="197" spans="1:39" ht="13.5" thickBot="1" x14ac:dyDescent="0.25">
      <c r="A197" s="1057"/>
      <c r="B197" s="1058"/>
      <c r="C197" s="1059"/>
      <c r="D197" s="1011" t="s">
        <v>33</v>
      </c>
      <c r="E197" s="1012"/>
      <c r="F197" s="1012"/>
      <c r="G197" s="1012"/>
      <c r="H197" s="1012"/>
      <c r="I197" s="1013"/>
      <c r="J197" s="1014" t="s">
        <v>377</v>
      </c>
      <c r="K197" s="1015"/>
      <c r="L197" s="1015"/>
      <c r="M197" s="1015"/>
      <c r="N197" s="1015"/>
      <c r="O197" s="1016"/>
      <c r="P197" s="1005" t="s">
        <v>32</v>
      </c>
      <c r="Q197" s="1006"/>
      <c r="R197" s="1006"/>
      <c r="S197" s="1006"/>
      <c r="T197" s="1006"/>
      <c r="U197" s="1007"/>
      <c r="V197" s="1039" t="s">
        <v>32</v>
      </c>
      <c r="W197" s="999"/>
      <c r="X197" s="999"/>
      <c r="Y197" s="999"/>
      <c r="Z197" s="999"/>
      <c r="AA197" s="1000"/>
      <c r="AB197" s="998" t="s">
        <v>32</v>
      </c>
      <c r="AC197" s="999"/>
      <c r="AD197" s="999"/>
      <c r="AE197" s="999"/>
      <c r="AF197" s="999"/>
      <c r="AG197" s="1000"/>
      <c r="AH197" s="998" t="s">
        <v>32</v>
      </c>
      <c r="AI197" s="999"/>
      <c r="AJ197" s="999"/>
      <c r="AK197" s="999"/>
      <c r="AL197" s="999"/>
      <c r="AM197" s="1000"/>
    </row>
    <row r="198" spans="1:39" ht="13.5" customHeight="1" x14ac:dyDescent="0.2">
      <c r="A198" s="1019" t="s">
        <v>10</v>
      </c>
      <c r="B198" s="1022" t="s">
        <v>200</v>
      </c>
      <c r="C198" s="1025" t="s">
        <v>12</v>
      </c>
      <c r="D198" s="986" t="s">
        <v>387</v>
      </c>
      <c r="E198" s="987"/>
      <c r="F198" s="987"/>
      <c r="G198" s="987"/>
      <c r="H198" s="987"/>
      <c r="I198" s="988"/>
      <c r="J198" s="993" t="s">
        <v>378</v>
      </c>
      <c r="K198" s="994"/>
      <c r="L198" s="994"/>
      <c r="M198" s="994"/>
      <c r="N198" s="994"/>
      <c r="O198" s="995"/>
      <c r="P198" s="981" t="s">
        <v>376</v>
      </c>
      <c r="Q198" s="982"/>
      <c r="R198" s="982"/>
      <c r="S198" s="982"/>
      <c r="T198" s="982"/>
      <c r="U198" s="983"/>
      <c r="V198" s="984" t="s">
        <v>202</v>
      </c>
      <c r="W198" s="984"/>
      <c r="X198" s="984"/>
      <c r="Y198" s="984"/>
      <c r="Z198" s="984"/>
      <c r="AA198" s="984"/>
      <c r="AB198" s="981" t="s">
        <v>379</v>
      </c>
      <c r="AC198" s="982"/>
      <c r="AD198" s="982"/>
      <c r="AE198" s="982"/>
      <c r="AF198" s="982"/>
      <c r="AG198" s="983"/>
      <c r="AH198" s="987" t="s">
        <v>71</v>
      </c>
      <c r="AI198" s="987"/>
      <c r="AJ198" s="987"/>
      <c r="AK198" s="987"/>
      <c r="AL198" s="987"/>
      <c r="AM198" s="988"/>
    </row>
    <row r="199" spans="1:39" ht="16.5" customHeight="1" x14ac:dyDescent="0.2">
      <c r="A199" s="1020"/>
      <c r="B199" s="1023"/>
      <c r="C199" s="1026"/>
      <c r="D199" s="129" t="s">
        <v>27</v>
      </c>
      <c r="E199" s="130" t="s">
        <v>0</v>
      </c>
      <c r="F199" s="130" t="s">
        <v>1</v>
      </c>
      <c r="G199" s="130" t="s">
        <v>2</v>
      </c>
      <c r="H199" s="130" t="s">
        <v>3</v>
      </c>
      <c r="I199" s="131" t="s">
        <v>28</v>
      </c>
      <c r="J199" s="129" t="s">
        <v>27</v>
      </c>
      <c r="K199" s="130" t="s">
        <v>0</v>
      </c>
      <c r="L199" s="130" t="s">
        <v>1</v>
      </c>
      <c r="M199" s="130" t="s">
        <v>2</v>
      </c>
      <c r="N199" s="130" t="s">
        <v>3</v>
      </c>
      <c r="O199" s="131" t="s">
        <v>28</v>
      </c>
      <c r="P199" s="129" t="s">
        <v>27</v>
      </c>
      <c r="Q199" s="130" t="s">
        <v>0</v>
      </c>
      <c r="R199" s="130" t="s">
        <v>1</v>
      </c>
      <c r="S199" s="130" t="s">
        <v>2</v>
      </c>
      <c r="T199" s="130" t="s">
        <v>3</v>
      </c>
      <c r="U199" s="131" t="s">
        <v>28</v>
      </c>
      <c r="V199" s="133" t="s">
        <v>27</v>
      </c>
      <c r="W199" s="130" t="s">
        <v>0</v>
      </c>
      <c r="X199" s="130" t="s">
        <v>1</v>
      </c>
      <c r="Y199" s="130" t="s">
        <v>2</v>
      </c>
      <c r="Z199" s="130" t="s">
        <v>3</v>
      </c>
      <c r="AA199" s="132" t="s">
        <v>28</v>
      </c>
      <c r="AB199" s="129" t="s">
        <v>27</v>
      </c>
      <c r="AC199" s="130" t="s">
        <v>0</v>
      </c>
      <c r="AD199" s="130" t="s">
        <v>1</v>
      </c>
      <c r="AE199" s="130" t="s">
        <v>2</v>
      </c>
      <c r="AF199" s="130" t="s">
        <v>3</v>
      </c>
      <c r="AG199" s="131" t="s">
        <v>28</v>
      </c>
      <c r="AH199" s="133" t="s">
        <v>27</v>
      </c>
      <c r="AI199" s="130" t="s">
        <v>0</v>
      </c>
      <c r="AJ199" s="130" t="s">
        <v>1</v>
      </c>
      <c r="AK199" s="130" t="s">
        <v>2</v>
      </c>
      <c r="AL199" s="130" t="s">
        <v>3</v>
      </c>
      <c r="AM199" s="131" t="s">
        <v>28</v>
      </c>
    </row>
    <row r="200" spans="1:39" x14ac:dyDescent="0.2">
      <c r="A200" s="1020"/>
      <c r="B200" s="1023"/>
      <c r="C200" s="1026"/>
      <c r="D200" s="134" t="s">
        <v>29</v>
      </c>
      <c r="E200" s="135">
        <v>7.4999999999999997E-2</v>
      </c>
      <c r="F200" s="136">
        <v>0.05</v>
      </c>
      <c r="G200" s="136">
        <v>0.05</v>
      </c>
      <c r="H200" s="135">
        <v>2.5000000000000001E-2</v>
      </c>
      <c r="I200" s="137">
        <v>2.5000000000000001E-2</v>
      </c>
      <c r="J200" s="134" t="s">
        <v>29</v>
      </c>
      <c r="K200" s="135">
        <v>7.4999999999999997E-2</v>
      </c>
      <c r="L200" s="136">
        <v>0.05</v>
      </c>
      <c r="M200" s="136">
        <v>0.05</v>
      </c>
      <c r="N200" s="135">
        <v>2.5000000000000001E-2</v>
      </c>
      <c r="O200" s="137">
        <v>2.5000000000000001E-2</v>
      </c>
      <c r="P200" s="134" t="s">
        <v>29</v>
      </c>
      <c r="Q200" s="135">
        <v>7.4999999999999997E-2</v>
      </c>
      <c r="R200" s="136">
        <v>0.05</v>
      </c>
      <c r="S200" s="136">
        <v>0.05</v>
      </c>
      <c r="T200" s="135">
        <v>2.5000000000000001E-2</v>
      </c>
      <c r="U200" s="137">
        <v>2.5000000000000001E-2</v>
      </c>
      <c r="V200" s="139" t="s">
        <v>29</v>
      </c>
      <c r="W200" s="135">
        <v>7.4999999999999997E-2</v>
      </c>
      <c r="X200" s="136">
        <v>0.05</v>
      </c>
      <c r="Y200" s="136">
        <v>0.05</v>
      </c>
      <c r="Z200" s="135">
        <v>2.5000000000000001E-2</v>
      </c>
      <c r="AA200" s="138">
        <v>2.5000000000000001E-2</v>
      </c>
      <c r="AB200" s="134" t="s">
        <v>29</v>
      </c>
      <c r="AC200" s="135">
        <v>7.4999999999999997E-2</v>
      </c>
      <c r="AD200" s="136">
        <v>0.05</v>
      </c>
      <c r="AE200" s="136">
        <v>0.05</v>
      </c>
      <c r="AF200" s="135">
        <v>2.5000000000000001E-2</v>
      </c>
      <c r="AG200" s="137">
        <v>2.5000000000000001E-2</v>
      </c>
      <c r="AH200" s="139" t="s">
        <v>29</v>
      </c>
      <c r="AI200" s="135">
        <v>7.4999999999999997E-2</v>
      </c>
      <c r="AJ200" s="136">
        <v>0.05</v>
      </c>
      <c r="AK200" s="136">
        <v>0.05</v>
      </c>
      <c r="AL200" s="135">
        <v>2.5000000000000001E-2</v>
      </c>
      <c r="AM200" s="137">
        <v>2.5000000000000001E-2</v>
      </c>
    </row>
    <row r="201" spans="1:39" ht="13.5" thickBot="1" x14ac:dyDescent="0.25">
      <c r="A201" s="1020"/>
      <c r="B201" s="1023"/>
      <c r="C201" s="1040"/>
      <c r="D201" s="140" t="s">
        <v>4</v>
      </c>
      <c r="E201" s="141" t="s">
        <v>5</v>
      </c>
      <c r="F201" s="141" t="s">
        <v>6</v>
      </c>
      <c r="G201" s="141" t="s">
        <v>7</v>
      </c>
      <c r="H201" s="141" t="s">
        <v>8</v>
      </c>
      <c r="I201" s="142" t="s">
        <v>9</v>
      </c>
      <c r="J201" s="140" t="s">
        <v>4</v>
      </c>
      <c r="K201" s="141" t="s">
        <v>5</v>
      </c>
      <c r="L201" s="141" t="s">
        <v>6</v>
      </c>
      <c r="M201" s="141" t="s">
        <v>7</v>
      </c>
      <c r="N201" s="141" t="s">
        <v>8</v>
      </c>
      <c r="O201" s="142" t="s">
        <v>9</v>
      </c>
      <c r="P201" s="140" t="s">
        <v>4</v>
      </c>
      <c r="Q201" s="141" t="s">
        <v>5</v>
      </c>
      <c r="R201" s="141" t="s">
        <v>6</v>
      </c>
      <c r="S201" s="141" t="s">
        <v>7</v>
      </c>
      <c r="T201" s="141" t="s">
        <v>8</v>
      </c>
      <c r="U201" s="142" t="s">
        <v>9</v>
      </c>
      <c r="V201" s="144" t="s">
        <v>4</v>
      </c>
      <c r="W201" s="141" t="s">
        <v>5</v>
      </c>
      <c r="X201" s="141" t="s">
        <v>6</v>
      </c>
      <c r="Y201" s="141" t="s">
        <v>7</v>
      </c>
      <c r="Z201" s="141" t="s">
        <v>8</v>
      </c>
      <c r="AA201" s="143" t="s">
        <v>9</v>
      </c>
      <c r="AB201" s="140" t="s">
        <v>4</v>
      </c>
      <c r="AC201" s="141" t="s">
        <v>5</v>
      </c>
      <c r="AD201" s="141" t="s">
        <v>6</v>
      </c>
      <c r="AE201" s="141" t="s">
        <v>7</v>
      </c>
      <c r="AF201" s="141" t="s">
        <v>8</v>
      </c>
      <c r="AG201" s="142" t="s">
        <v>9</v>
      </c>
      <c r="AH201" s="144" t="s">
        <v>4</v>
      </c>
      <c r="AI201" s="141" t="s">
        <v>5</v>
      </c>
      <c r="AJ201" s="141" t="s">
        <v>6</v>
      </c>
      <c r="AK201" s="141" t="s">
        <v>7</v>
      </c>
      <c r="AL201" s="141" t="s">
        <v>8</v>
      </c>
      <c r="AM201" s="142" t="s">
        <v>9</v>
      </c>
    </row>
    <row r="202" spans="1:39" ht="30" customHeight="1" x14ac:dyDescent="0.2">
      <c r="A202" s="1008">
        <v>1</v>
      </c>
      <c r="B202" s="609" t="s">
        <v>230</v>
      </c>
      <c r="C202" s="613" t="s">
        <v>15</v>
      </c>
      <c r="D202" s="160">
        <v>3991.25</v>
      </c>
      <c r="E202" s="161">
        <v>4259.25</v>
      </c>
      <c r="F202" s="161">
        <v>4463.25</v>
      </c>
      <c r="G202" s="170">
        <v>4967.1374999999989</v>
      </c>
      <c r="H202" s="170">
        <v>5107.5374999999995</v>
      </c>
      <c r="I202" s="606">
        <v>5250.3</v>
      </c>
      <c r="J202" s="521">
        <f>(V202-D202)/4+D202</f>
        <v>4079.6875</v>
      </c>
      <c r="K202" s="522">
        <f t="shared" ref="K202:M217" si="70">(W202-E202)/4+E202</f>
        <v>4362.1875</v>
      </c>
      <c r="L202" s="522">
        <f t="shared" si="70"/>
        <v>4573.6875</v>
      </c>
      <c r="M202" s="170">
        <f t="shared" si="70"/>
        <v>5013.1031249999996</v>
      </c>
      <c r="N202" s="170">
        <f t="shared" ref="N202:N265" si="71">(Z202-H202)/4+H202</f>
        <v>5150.6531249999998</v>
      </c>
      <c r="O202" s="171">
        <f t="shared" ref="O202:O265" si="72">(AA202-I202)/4+I202</f>
        <v>5290.7250000000004</v>
      </c>
      <c r="P202" s="521">
        <f>J202-D202</f>
        <v>88.4375</v>
      </c>
      <c r="Q202" s="522">
        <f t="shared" ref="Q202:S217" si="73">K202-E202</f>
        <v>102.9375</v>
      </c>
      <c r="R202" s="522">
        <f t="shared" si="73"/>
        <v>110.4375</v>
      </c>
      <c r="S202" s="555">
        <f t="shared" si="73"/>
        <v>45.965625000000728</v>
      </c>
      <c r="T202" s="555">
        <f t="shared" ref="T202:T265" si="74">N202-H202</f>
        <v>43.115625000000364</v>
      </c>
      <c r="U202" s="556">
        <f t="shared" ref="U202:U265" si="75">O202-I202</f>
        <v>40.425000000000182</v>
      </c>
      <c r="V202" s="518">
        <v>4345</v>
      </c>
      <c r="W202" s="162">
        <f>ROUNDUP(V202*$W$15+V202,0)</f>
        <v>4671</v>
      </c>
      <c r="X202" s="162">
        <f>ROUNDUP(W202*$X$15+W202,0)</f>
        <v>4905</v>
      </c>
      <c r="Y202" s="162">
        <f>ROUNDUP(X202*$Y$15+X202,0)</f>
        <v>5151</v>
      </c>
      <c r="Z202" s="162">
        <f>ROUNDUP(Y202*$Z$15+Y202,0)</f>
        <v>5280</v>
      </c>
      <c r="AA202" s="527">
        <f>ROUNDUP(Z202*$AA$15+Z202,0)</f>
        <v>5412</v>
      </c>
      <c r="AB202" s="616">
        <f>V202-D202</f>
        <v>353.75</v>
      </c>
      <c r="AC202" s="617">
        <f t="shared" ref="AC202:AG217" si="76">W202-E202</f>
        <v>411.75</v>
      </c>
      <c r="AD202" s="617">
        <f t="shared" si="76"/>
        <v>441.75</v>
      </c>
      <c r="AE202" s="573">
        <f t="shared" si="76"/>
        <v>183.86250000000109</v>
      </c>
      <c r="AF202" s="573">
        <f t="shared" si="76"/>
        <v>172.46250000000055</v>
      </c>
      <c r="AG202" s="574">
        <f t="shared" si="76"/>
        <v>161.69999999999982</v>
      </c>
      <c r="AH202" s="587">
        <v>1.74</v>
      </c>
      <c r="AI202" s="152">
        <f t="shared" ref="AI202:AI265" si="77">AH202*$AI$15+AH202</f>
        <v>1.8705000000000001</v>
      </c>
      <c r="AJ202" s="152">
        <f>AI202*$AJ$15+AI202</f>
        <v>1.9640250000000001</v>
      </c>
      <c r="AK202" s="152">
        <f>AJ202*$AK$15+AJ202</f>
        <v>2.0622262500000001</v>
      </c>
      <c r="AL202" s="152">
        <f>AK202*$AL$15+AK202</f>
        <v>2.1137819062500003</v>
      </c>
      <c r="AM202" s="153">
        <f>AL202*$AM$15+AL202</f>
        <v>2.1666264539062503</v>
      </c>
    </row>
    <row r="203" spans="1:39" x14ac:dyDescent="0.2">
      <c r="A203" s="1009"/>
      <c r="B203" s="610" t="s">
        <v>128</v>
      </c>
      <c r="C203" s="614" t="s">
        <v>15</v>
      </c>
      <c r="D203" s="87">
        <v>3583</v>
      </c>
      <c r="E203" s="84">
        <v>3824.25</v>
      </c>
      <c r="F203" s="84">
        <v>4006.5</v>
      </c>
      <c r="G203" s="169">
        <v>4435.9875000000002</v>
      </c>
      <c r="H203" s="169">
        <v>4559.5875000000005</v>
      </c>
      <c r="I203" s="607">
        <v>4684.6875</v>
      </c>
      <c r="J203" s="523">
        <f t="shared" ref="J203:L266" si="78">(V203-D203)/4+D203</f>
        <v>3719.75</v>
      </c>
      <c r="K203" s="524">
        <f t="shared" si="70"/>
        <v>3978.1875</v>
      </c>
      <c r="L203" s="524">
        <f t="shared" si="70"/>
        <v>4170.375</v>
      </c>
      <c r="M203" s="169">
        <f t="shared" si="70"/>
        <v>4550.9906250000004</v>
      </c>
      <c r="N203" s="169">
        <f t="shared" si="71"/>
        <v>4674.4406250000002</v>
      </c>
      <c r="O203" s="172">
        <f t="shared" si="72"/>
        <v>4799.765625</v>
      </c>
      <c r="P203" s="523">
        <f t="shared" ref="P203:U266" si="79">J203-D203</f>
        <v>136.75</v>
      </c>
      <c r="Q203" s="524">
        <f t="shared" si="73"/>
        <v>153.9375</v>
      </c>
      <c r="R203" s="524">
        <f t="shared" si="73"/>
        <v>163.875</v>
      </c>
      <c r="S203" s="558">
        <f t="shared" si="73"/>
        <v>115.00312500000018</v>
      </c>
      <c r="T203" s="558">
        <f t="shared" si="74"/>
        <v>114.85312499999964</v>
      </c>
      <c r="U203" s="559">
        <f t="shared" si="75"/>
        <v>115.078125</v>
      </c>
      <c r="V203" s="519">
        <v>4130</v>
      </c>
      <c r="W203" s="145">
        <f t="shared" ref="W203:W266" si="80">ROUNDUP(V203*$W$15+V203,0)</f>
        <v>4440</v>
      </c>
      <c r="X203" s="145">
        <f t="shared" ref="X203:X266" si="81">ROUNDUP(W203*$X$15+W203,0)</f>
        <v>4662</v>
      </c>
      <c r="Y203" s="145">
        <f t="shared" ref="Y203:Y266" si="82">ROUNDUP(X203*$Y$15+X203,0)</f>
        <v>4896</v>
      </c>
      <c r="Z203" s="145">
        <f t="shared" ref="Z203:Z266" si="83">ROUNDUP(Y203*$Z$15+Y203,0)</f>
        <v>5019</v>
      </c>
      <c r="AA203" s="528">
        <f t="shared" ref="AA203:AA266" si="84">ROUNDUP(Z203*$AA$15+Z203,0)</f>
        <v>5145</v>
      </c>
      <c r="AB203" s="618">
        <f t="shared" ref="AB203:AF266" si="85">V203-D203</f>
        <v>547</v>
      </c>
      <c r="AC203" s="619">
        <f t="shared" si="76"/>
        <v>615.75</v>
      </c>
      <c r="AD203" s="619">
        <f t="shared" si="76"/>
        <v>655.5</v>
      </c>
      <c r="AE203" s="568">
        <f t="shared" si="76"/>
        <v>460.01249999999982</v>
      </c>
      <c r="AF203" s="568">
        <f t="shared" si="76"/>
        <v>459.41249999999945</v>
      </c>
      <c r="AG203" s="569">
        <f t="shared" si="76"/>
        <v>460.3125</v>
      </c>
      <c r="AH203" s="588">
        <v>1.65</v>
      </c>
      <c r="AI203" s="147">
        <f t="shared" si="77"/>
        <v>1.7737499999999999</v>
      </c>
      <c r="AJ203" s="147">
        <f t="shared" ref="AJ203:AJ266" si="86">AI203*$AJ$15+AI203</f>
        <v>1.8624375</v>
      </c>
      <c r="AK203" s="147">
        <f t="shared" ref="AK203:AK266" si="87">AJ203*$AK$15+AJ203</f>
        <v>1.955559375</v>
      </c>
      <c r="AL203" s="147">
        <f t="shared" ref="AL203:AL266" si="88">AK203*$AL$15+AK203</f>
        <v>2.004448359375</v>
      </c>
      <c r="AM203" s="148">
        <f t="shared" ref="AM203:AM266" si="89">AL203*$AM$15+AL203</f>
        <v>2.0545595683593749</v>
      </c>
    </row>
    <row r="204" spans="1:39" x14ac:dyDescent="0.2">
      <c r="A204" s="1009"/>
      <c r="B204" s="610" t="s">
        <v>129</v>
      </c>
      <c r="C204" s="614" t="s">
        <v>15</v>
      </c>
      <c r="D204" s="87">
        <v>3472.25</v>
      </c>
      <c r="E204" s="84">
        <v>3706.75</v>
      </c>
      <c r="F204" s="84">
        <v>3883.5</v>
      </c>
      <c r="G204" s="169">
        <v>4291.4624999999996</v>
      </c>
      <c r="H204" s="169">
        <v>4410.25</v>
      </c>
      <c r="I204" s="607">
        <v>4530.5374999999995</v>
      </c>
      <c r="J204" s="523">
        <f t="shared" si="78"/>
        <v>3625.9375</v>
      </c>
      <c r="K204" s="524">
        <f t="shared" si="70"/>
        <v>3878.5625</v>
      </c>
      <c r="L204" s="524">
        <f t="shared" si="70"/>
        <v>4066.125</v>
      </c>
      <c r="M204" s="169">
        <f t="shared" si="70"/>
        <v>4429.8468749999993</v>
      </c>
      <c r="N204" s="169">
        <f t="shared" si="71"/>
        <v>4549.4375</v>
      </c>
      <c r="O204" s="172">
        <f t="shared" si="72"/>
        <v>4670.9031249999998</v>
      </c>
      <c r="P204" s="523">
        <f t="shared" si="79"/>
        <v>153.6875</v>
      </c>
      <c r="Q204" s="524">
        <f t="shared" si="73"/>
        <v>171.8125</v>
      </c>
      <c r="R204" s="524">
        <f t="shared" si="73"/>
        <v>182.625</v>
      </c>
      <c r="S204" s="558">
        <f t="shared" si="73"/>
        <v>138.38437499999964</v>
      </c>
      <c r="T204" s="558">
        <f t="shared" si="74"/>
        <v>139.1875</v>
      </c>
      <c r="U204" s="559">
        <f t="shared" si="75"/>
        <v>140.36562500000036</v>
      </c>
      <c r="V204" s="519">
        <v>4087</v>
      </c>
      <c r="W204" s="145">
        <f t="shared" si="80"/>
        <v>4394</v>
      </c>
      <c r="X204" s="145">
        <f t="shared" si="81"/>
        <v>4614</v>
      </c>
      <c r="Y204" s="145">
        <f t="shared" si="82"/>
        <v>4845</v>
      </c>
      <c r="Z204" s="145">
        <f t="shared" si="83"/>
        <v>4967</v>
      </c>
      <c r="AA204" s="528">
        <f t="shared" si="84"/>
        <v>5092</v>
      </c>
      <c r="AB204" s="618">
        <f t="shared" si="85"/>
        <v>614.75</v>
      </c>
      <c r="AC204" s="619">
        <f t="shared" si="76"/>
        <v>687.25</v>
      </c>
      <c r="AD204" s="619">
        <f t="shared" si="76"/>
        <v>730.5</v>
      </c>
      <c r="AE204" s="568">
        <f t="shared" si="76"/>
        <v>553.53750000000036</v>
      </c>
      <c r="AF204" s="568">
        <f t="shared" si="76"/>
        <v>556.75</v>
      </c>
      <c r="AG204" s="569">
        <f t="shared" si="76"/>
        <v>561.46250000000055</v>
      </c>
      <c r="AH204" s="588">
        <v>1.63</v>
      </c>
      <c r="AI204" s="147">
        <f t="shared" si="77"/>
        <v>1.7522499999999999</v>
      </c>
      <c r="AJ204" s="147">
        <f t="shared" si="86"/>
        <v>1.8398625</v>
      </c>
      <c r="AK204" s="147">
        <f t="shared" si="87"/>
        <v>1.9318556249999999</v>
      </c>
      <c r="AL204" s="147">
        <f t="shared" si="88"/>
        <v>1.9801520156249999</v>
      </c>
      <c r="AM204" s="148">
        <f t="shared" si="89"/>
        <v>2.0296558160156248</v>
      </c>
    </row>
    <row r="205" spans="1:39" ht="13.5" thickBot="1" x14ac:dyDescent="0.25">
      <c r="A205" s="1010"/>
      <c r="B205" s="611" t="s">
        <v>130</v>
      </c>
      <c r="C205" s="615" t="s">
        <v>15</v>
      </c>
      <c r="D205" s="89">
        <v>3178</v>
      </c>
      <c r="E205" s="90">
        <v>3370</v>
      </c>
      <c r="F205" s="90">
        <v>3507.25</v>
      </c>
      <c r="G205" s="173">
        <v>3825.7874999999995</v>
      </c>
      <c r="H205" s="173">
        <v>3904.625</v>
      </c>
      <c r="I205" s="608">
        <v>3984.9625000000001</v>
      </c>
      <c r="J205" s="525">
        <f t="shared" si="78"/>
        <v>3371</v>
      </c>
      <c r="K205" s="526">
        <f t="shared" si="70"/>
        <v>3589.25</v>
      </c>
      <c r="L205" s="526">
        <f t="shared" si="70"/>
        <v>3745.4375</v>
      </c>
      <c r="M205" s="173">
        <f t="shared" si="70"/>
        <v>4040.0906249999998</v>
      </c>
      <c r="N205" s="173">
        <f t="shared" si="71"/>
        <v>4128.71875</v>
      </c>
      <c r="O205" s="174">
        <f t="shared" si="72"/>
        <v>4219.2218750000002</v>
      </c>
      <c r="P205" s="525">
        <f t="shared" si="79"/>
        <v>193</v>
      </c>
      <c r="Q205" s="526">
        <f t="shared" si="73"/>
        <v>219.25</v>
      </c>
      <c r="R205" s="526">
        <f t="shared" si="73"/>
        <v>238.1875</v>
      </c>
      <c r="S205" s="561">
        <f t="shared" si="73"/>
        <v>214.30312500000036</v>
      </c>
      <c r="T205" s="561">
        <f t="shared" si="74"/>
        <v>224.09375</v>
      </c>
      <c r="U205" s="562">
        <f t="shared" si="75"/>
        <v>234.25937500000009</v>
      </c>
      <c r="V205" s="520">
        <v>3950</v>
      </c>
      <c r="W205" s="164">
        <f t="shared" si="80"/>
        <v>4247</v>
      </c>
      <c r="X205" s="164">
        <f t="shared" si="81"/>
        <v>4460</v>
      </c>
      <c r="Y205" s="164">
        <f t="shared" si="82"/>
        <v>4683</v>
      </c>
      <c r="Z205" s="164">
        <f t="shared" si="83"/>
        <v>4801</v>
      </c>
      <c r="AA205" s="529">
        <f t="shared" si="84"/>
        <v>4922</v>
      </c>
      <c r="AB205" s="620">
        <f t="shared" si="85"/>
        <v>772</v>
      </c>
      <c r="AC205" s="621">
        <f t="shared" si="76"/>
        <v>877</v>
      </c>
      <c r="AD205" s="621">
        <f t="shared" si="76"/>
        <v>952.75</v>
      </c>
      <c r="AE205" s="571">
        <f t="shared" si="76"/>
        <v>857.21250000000055</v>
      </c>
      <c r="AF205" s="571">
        <f t="shared" si="76"/>
        <v>896.375</v>
      </c>
      <c r="AG205" s="572">
        <f t="shared" si="76"/>
        <v>937.03749999999991</v>
      </c>
      <c r="AH205" s="589">
        <v>1.58</v>
      </c>
      <c r="AI205" s="149">
        <f t="shared" si="77"/>
        <v>1.6985000000000001</v>
      </c>
      <c r="AJ205" s="149">
        <f t="shared" si="86"/>
        <v>1.783425</v>
      </c>
      <c r="AK205" s="149">
        <f t="shared" si="87"/>
        <v>1.87259625</v>
      </c>
      <c r="AL205" s="149">
        <f t="shared" si="88"/>
        <v>1.91941115625</v>
      </c>
      <c r="AM205" s="150">
        <f t="shared" si="89"/>
        <v>1.9673964351562501</v>
      </c>
    </row>
    <row r="206" spans="1:39" ht="25.5" x14ac:dyDescent="0.2">
      <c r="A206" s="1008">
        <v>2</v>
      </c>
      <c r="B206" s="609" t="s">
        <v>187</v>
      </c>
      <c r="C206" s="613" t="s">
        <v>15</v>
      </c>
      <c r="D206" s="160">
        <v>4167</v>
      </c>
      <c r="E206" s="161">
        <v>4448</v>
      </c>
      <c r="F206" s="161">
        <v>4660.75</v>
      </c>
      <c r="G206" s="170">
        <v>5178.9124999999995</v>
      </c>
      <c r="H206" s="170">
        <v>5324.6750000000002</v>
      </c>
      <c r="I206" s="606">
        <v>5474.1624999999995</v>
      </c>
      <c r="J206" s="521">
        <f t="shared" si="78"/>
        <v>4287</v>
      </c>
      <c r="K206" s="522">
        <f t="shared" si="70"/>
        <v>4585</v>
      </c>
      <c r="L206" s="522">
        <f t="shared" si="70"/>
        <v>4807.0625</v>
      </c>
      <c r="M206" s="170">
        <f t="shared" si="70"/>
        <v>5261.4343749999998</v>
      </c>
      <c r="N206" s="170">
        <f t="shared" si="71"/>
        <v>5405.2562500000004</v>
      </c>
      <c r="O206" s="171">
        <f t="shared" si="72"/>
        <v>5552.8718749999998</v>
      </c>
      <c r="P206" s="521">
        <f t="shared" si="79"/>
        <v>120</v>
      </c>
      <c r="Q206" s="522">
        <f t="shared" si="73"/>
        <v>137</v>
      </c>
      <c r="R206" s="522">
        <f t="shared" si="73"/>
        <v>146.3125</v>
      </c>
      <c r="S206" s="555">
        <f t="shared" si="73"/>
        <v>82.521875000000364</v>
      </c>
      <c r="T206" s="555">
        <f t="shared" si="74"/>
        <v>80.581250000000182</v>
      </c>
      <c r="U206" s="556">
        <f t="shared" si="75"/>
        <v>78.709375000000364</v>
      </c>
      <c r="V206" s="518">
        <v>4647</v>
      </c>
      <c r="W206" s="162">
        <f t="shared" si="80"/>
        <v>4996</v>
      </c>
      <c r="X206" s="162">
        <f t="shared" si="81"/>
        <v>5246</v>
      </c>
      <c r="Y206" s="162">
        <f t="shared" si="82"/>
        <v>5509</v>
      </c>
      <c r="Z206" s="162">
        <f t="shared" si="83"/>
        <v>5647</v>
      </c>
      <c r="AA206" s="527">
        <f t="shared" si="84"/>
        <v>5789</v>
      </c>
      <c r="AB206" s="616">
        <f t="shared" si="85"/>
        <v>480</v>
      </c>
      <c r="AC206" s="617">
        <f t="shared" si="76"/>
        <v>548</v>
      </c>
      <c r="AD206" s="617">
        <f t="shared" si="76"/>
        <v>585.25</v>
      </c>
      <c r="AE206" s="573">
        <f t="shared" si="76"/>
        <v>330.08750000000055</v>
      </c>
      <c r="AF206" s="573">
        <f t="shared" si="76"/>
        <v>322.32499999999982</v>
      </c>
      <c r="AG206" s="574">
        <f t="shared" si="76"/>
        <v>314.83750000000055</v>
      </c>
      <c r="AH206" s="587">
        <v>1.86</v>
      </c>
      <c r="AI206" s="152">
        <f t="shared" si="77"/>
        <v>1.9995000000000001</v>
      </c>
      <c r="AJ206" s="152">
        <f t="shared" si="86"/>
        <v>2.099475</v>
      </c>
      <c r="AK206" s="152">
        <f t="shared" si="87"/>
        <v>2.2044487500000001</v>
      </c>
      <c r="AL206" s="152">
        <f t="shared" si="88"/>
        <v>2.2595599687500001</v>
      </c>
      <c r="AM206" s="153">
        <f t="shared" si="89"/>
        <v>2.3160489679687499</v>
      </c>
    </row>
    <row r="207" spans="1:39" x14ac:dyDescent="0.2">
      <c r="A207" s="1009"/>
      <c r="B207" s="610" t="s">
        <v>131</v>
      </c>
      <c r="C207" s="614" t="s">
        <v>15</v>
      </c>
      <c r="D207" s="87">
        <v>3909</v>
      </c>
      <c r="E207" s="84">
        <v>4171</v>
      </c>
      <c r="F207" s="84">
        <v>4370.25</v>
      </c>
      <c r="G207" s="169">
        <v>4858.8375000000005</v>
      </c>
      <c r="H207" s="169">
        <v>4996.1500000000005</v>
      </c>
      <c r="I207" s="607">
        <v>5136.6875</v>
      </c>
      <c r="J207" s="523">
        <f t="shared" si="78"/>
        <v>4007.25</v>
      </c>
      <c r="K207" s="524">
        <f t="shared" si="70"/>
        <v>4284.5</v>
      </c>
      <c r="L207" s="524">
        <f t="shared" si="70"/>
        <v>4491.9375</v>
      </c>
      <c r="M207" s="169">
        <f t="shared" si="70"/>
        <v>4919.1281250000002</v>
      </c>
      <c r="N207" s="169">
        <f t="shared" si="71"/>
        <v>5054.1125000000002</v>
      </c>
      <c r="O207" s="172">
        <f t="shared" si="72"/>
        <v>5192.265625</v>
      </c>
      <c r="P207" s="523">
        <f t="shared" si="79"/>
        <v>98.25</v>
      </c>
      <c r="Q207" s="524">
        <f t="shared" si="73"/>
        <v>113.5</v>
      </c>
      <c r="R207" s="524">
        <f t="shared" si="73"/>
        <v>121.6875</v>
      </c>
      <c r="S207" s="558">
        <f t="shared" si="73"/>
        <v>60.290624999999636</v>
      </c>
      <c r="T207" s="558">
        <f t="shared" si="74"/>
        <v>57.962499999999636</v>
      </c>
      <c r="U207" s="559">
        <f t="shared" si="75"/>
        <v>55.578125</v>
      </c>
      <c r="V207" s="519">
        <v>4302</v>
      </c>
      <c r="W207" s="145">
        <f t="shared" si="80"/>
        <v>4625</v>
      </c>
      <c r="X207" s="145">
        <f t="shared" si="81"/>
        <v>4857</v>
      </c>
      <c r="Y207" s="145">
        <f t="shared" si="82"/>
        <v>5100</v>
      </c>
      <c r="Z207" s="145">
        <f t="shared" si="83"/>
        <v>5228</v>
      </c>
      <c r="AA207" s="528">
        <f t="shared" si="84"/>
        <v>5359</v>
      </c>
      <c r="AB207" s="618">
        <f t="shared" si="85"/>
        <v>393</v>
      </c>
      <c r="AC207" s="619">
        <f t="shared" si="76"/>
        <v>454</v>
      </c>
      <c r="AD207" s="619">
        <f t="shared" si="76"/>
        <v>486.75</v>
      </c>
      <c r="AE207" s="568">
        <f t="shared" si="76"/>
        <v>241.16249999999945</v>
      </c>
      <c r="AF207" s="568">
        <f t="shared" si="76"/>
        <v>231.84999999999945</v>
      </c>
      <c r="AG207" s="569">
        <f t="shared" si="76"/>
        <v>222.3125</v>
      </c>
      <c r="AH207" s="588">
        <v>1.72</v>
      </c>
      <c r="AI207" s="147">
        <f t="shared" si="77"/>
        <v>1.849</v>
      </c>
      <c r="AJ207" s="147">
        <f t="shared" si="86"/>
        <v>1.9414499999999999</v>
      </c>
      <c r="AK207" s="147">
        <f t="shared" si="87"/>
        <v>2.0385225</v>
      </c>
      <c r="AL207" s="147">
        <f t="shared" si="88"/>
        <v>2.0894855625000002</v>
      </c>
      <c r="AM207" s="148">
        <f t="shared" si="89"/>
        <v>2.1417227015625002</v>
      </c>
    </row>
    <row r="208" spans="1:39" x14ac:dyDescent="0.2">
      <c r="A208" s="1009"/>
      <c r="B208" s="610" t="s">
        <v>132</v>
      </c>
      <c r="C208" s="614" t="s">
        <v>15</v>
      </c>
      <c r="D208" s="87">
        <v>3791.75</v>
      </c>
      <c r="E208" s="84">
        <v>4046.25</v>
      </c>
      <c r="F208" s="84">
        <v>4239.25</v>
      </c>
      <c r="G208" s="169">
        <v>4707.7874999999995</v>
      </c>
      <c r="H208" s="169">
        <v>4841.0124999999989</v>
      </c>
      <c r="I208" s="607">
        <v>4976.2375000000002</v>
      </c>
      <c r="J208" s="523">
        <f t="shared" si="78"/>
        <v>3897.8125</v>
      </c>
      <c r="K208" s="524">
        <f t="shared" si="70"/>
        <v>4167.9375</v>
      </c>
      <c r="L208" s="524">
        <f t="shared" si="70"/>
        <v>4369.4375</v>
      </c>
      <c r="M208" s="169">
        <f t="shared" si="70"/>
        <v>4780.3406249999998</v>
      </c>
      <c r="N208" s="169">
        <f t="shared" si="71"/>
        <v>4911.5093749999996</v>
      </c>
      <c r="O208" s="172">
        <f t="shared" si="72"/>
        <v>5045.1781250000004</v>
      </c>
      <c r="P208" s="523">
        <f t="shared" si="79"/>
        <v>106.0625</v>
      </c>
      <c r="Q208" s="524">
        <f t="shared" si="73"/>
        <v>121.6875</v>
      </c>
      <c r="R208" s="524">
        <f t="shared" si="73"/>
        <v>130.1875</v>
      </c>
      <c r="S208" s="558">
        <f t="shared" si="73"/>
        <v>72.553125000000364</v>
      </c>
      <c r="T208" s="558">
        <f t="shared" si="74"/>
        <v>70.496875000000728</v>
      </c>
      <c r="U208" s="559">
        <f t="shared" si="75"/>
        <v>68.940625000000182</v>
      </c>
      <c r="V208" s="519">
        <v>4216</v>
      </c>
      <c r="W208" s="145">
        <f t="shared" si="80"/>
        <v>4533</v>
      </c>
      <c r="X208" s="145">
        <f t="shared" si="81"/>
        <v>4760</v>
      </c>
      <c r="Y208" s="145">
        <f t="shared" si="82"/>
        <v>4998</v>
      </c>
      <c r="Z208" s="145">
        <f t="shared" si="83"/>
        <v>5123</v>
      </c>
      <c r="AA208" s="528">
        <f t="shared" si="84"/>
        <v>5252</v>
      </c>
      <c r="AB208" s="618">
        <f t="shared" si="85"/>
        <v>424.25</v>
      </c>
      <c r="AC208" s="619">
        <f t="shared" si="76"/>
        <v>486.75</v>
      </c>
      <c r="AD208" s="619">
        <f t="shared" si="76"/>
        <v>520.75</v>
      </c>
      <c r="AE208" s="568">
        <f t="shared" si="76"/>
        <v>290.21250000000055</v>
      </c>
      <c r="AF208" s="568">
        <f t="shared" si="76"/>
        <v>281.98750000000109</v>
      </c>
      <c r="AG208" s="569">
        <f t="shared" si="76"/>
        <v>275.76249999999982</v>
      </c>
      <c r="AH208" s="588">
        <v>1.69</v>
      </c>
      <c r="AI208" s="147">
        <f t="shared" si="77"/>
        <v>1.8167499999999999</v>
      </c>
      <c r="AJ208" s="147">
        <f t="shared" si="86"/>
        <v>1.9075874999999998</v>
      </c>
      <c r="AK208" s="147">
        <f t="shared" si="87"/>
        <v>2.0029668749999998</v>
      </c>
      <c r="AL208" s="147">
        <f t="shared" si="88"/>
        <v>2.0530410468749998</v>
      </c>
      <c r="AM208" s="148">
        <f t="shared" si="89"/>
        <v>2.1043670730468746</v>
      </c>
    </row>
    <row r="209" spans="1:39" ht="13.5" thickBot="1" x14ac:dyDescent="0.25">
      <c r="A209" s="1010"/>
      <c r="B209" s="611" t="s">
        <v>133</v>
      </c>
      <c r="C209" s="615" t="s">
        <v>15</v>
      </c>
      <c r="D209" s="89">
        <v>3178</v>
      </c>
      <c r="E209" s="90">
        <v>3370</v>
      </c>
      <c r="F209" s="90">
        <v>3507.25</v>
      </c>
      <c r="G209" s="173">
        <v>3825.7874999999995</v>
      </c>
      <c r="H209" s="173">
        <v>3904.625</v>
      </c>
      <c r="I209" s="608">
        <v>3984.9625000000001</v>
      </c>
      <c r="J209" s="525">
        <f t="shared" si="78"/>
        <v>3371</v>
      </c>
      <c r="K209" s="526">
        <f t="shared" si="70"/>
        <v>3589.25</v>
      </c>
      <c r="L209" s="526">
        <f t="shared" si="70"/>
        <v>3745.4375</v>
      </c>
      <c r="M209" s="173">
        <f t="shared" si="70"/>
        <v>4040.0906249999998</v>
      </c>
      <c r="N209" s="173">
        <f t="shared" si="71"/>
        <v>4128.71875</v>
      </c>
      <c r="O209" s="174">
        <f t="shared" si="72"/>
        <v>4219.2218750000002</v>
      </c>
      <c r="P209" s="525">
        <f t="shared" si="79"/>
        <v>193</v>
      </c>
      <c r="Q209" s="526">
        <f t="shared" si="73"/>
        <v>219.25</v>
      </c>
      <c r="R209" s="526">
        <f t="shared" si="73"/>
        <v>238.1875</v>
      </c>
      <c r="S209" s="561">
        <f t="shared" si="73"/>
        <v>214.30312500000036</v>
      </c>
      <c r="T209" s="561">
        <f t="shared" si="74"/>
        <v>224.09375</v>
      </c>
      <c r="U209" s="562">
        <f t="shared" si="75"/>
        <v>234.25937500000009</v>
      </c>
      <c r="V209" s="520">
        <v>3950</v>
      </c>
      <c r="W209" s="164">
        <f t="shared" si="80"/>
        <v>4247</v>
      </c>
      <c r="X209" s="164">
        <f t="shared" si="81"/>
        <v>4460</v>
      </c>
      <c r="Y209" s="164">
        <f t="shared" si="82"/>
        <v>4683</v>
      </c>
      <c r="Z209" s="164">
        <f t="shared" si="83"/>
        <v>4801</v>
      </c>
      <c r="AA209" s="529">
        <f t="shared" si="84"/>
        <v>4922</v>
      </c>
      <c r="AB209" s="620">
        <f t="shared" si="85"/>
        <v>772</v>
      </c>
      <c r="AC209" s="621">
        <f t="shared" si="76"/>
        <v>877</v>
      </c>
      <c r="AD209" s="621">
        <f t="shared" si="76"/>
        <v>952.75</v>
      </c>
      <c r="AE209" s="571">
        <f t="shared" si="76"/>
        <v>857.21250000000055</v>
      </c>
      <c r="AF209" s="571">
        <f t="shared" si="76"/>
        <v>896.375</v>
      </c>
      <c r="AG209" s="572">
        <f t="shared" si="76"/>
        <v>937.03749999999991</v>
      </c>
      <c r="AH209" s="589">
        <v>1.58</v>
      </c>
      <c r="AI209" s="149">
        <f t="shared" si="77"/>
        <v>1.6985000000000001</v>
      </c>
      <c r="AJ209" s="149">
        <f t="shared" si="86"/>
        <v>1.783425</v>
      </c>
      <c r="AK209" s="149">
        <f t="shared" si="87"/>
        <v>1.87259625</v>
      </c>
      <c r="AL209" s="149">
        <f t="shared" si="88"/>
        <v>1.91941115625</v>
      </c>
      <c r="AM209" s="150">
        <f t="shared" si="89"/>
        <v>1.9673964351562501</v>
      </c>
    </row>
    <row r="210" spans="1:39" x14ac:dyDescent="0.2">
      <c r="A210" s="1008">
        <v>3</v>
      </c>
      <c r="B210" s="609" t="s">
        <v>134</v>
      </c>
      <c r="C210" s="613" t="s">
        <v>15</v>
      </c>
      <c r="D210" s="160">
        <v>3922.75</v>
      </c>
      <c r="E210" s="161">
        <v>4185.5</v>
      </c>
      <c r="F210" s="161">
        <v>4385.5</v>
      </c>
      <c r="G210" s="170">
        <v>4881.6374999999989</v>
      </c>
      <c r="H210" s="170">
        <v>5019.3125</v>
      </c>
      <c r="I210" s="606">
        <v>5160.2125000000005</v>
      </c>
      <c r="J210" s="521">
        <f t="shared" si="78"/>
        <v>4006.8125</v>
      </c>
      <c r="K210" s="522">
        <f t="shared" si="70"/>
        <v>4283.875</v>
      </c>
      <c r="L210" s="522">
        <f t="shared" si="70"/>
        <v>4491.125</v>
      </c>
      <c r="M210" s="170">
        <f t="shared" si="70"/>
        <v>4923.4781249999996</v>
      </c>
      <c r="N210" s="170">
        <f t="shared" si="71"/>
        <v>5058.484375</v>
      </c>
      <c r="O210" s="171">
        <f t="shared" si="72"/>
        <v>5196.6593750000002</v>
      </c>
      <c r="P210" s="521">
        <f t="shared" si="79"/>
        <v>84.0625</v>
      </c>
      <c r="Q210" s="522">
        <f t="shared" si="73"/>
        <v>98.375</v>
      </c>
      <c r="R210" s="522">
        <f t="shared" si="73"/>
        <v>105.625</v>
      </c>
      <c r="S210" s="555">
        <f t="shared" si="73"/>
        <v>41.840625000000728</v>
      </c>
      <c r="T210" s="555">
        <f t="shared" si="74"/>
        <v>39.171875</v>
      </c>
      <c r="U210" s="556">
        <f t="shared" si="75"/>
        <v>36.446874999999636</v>
      </c>
      <c r="V210" s="518">
        <v>4259</v>
      </c>
      <c r="W210" s="162">
        <f t="shared" si="80"/>
        <v>4579</v>
      </c>
      <c r="X210" s="162">
        <f t="shared" si="81"/>
        <v>4808</v>
      </c>
      <c r="Y210" s="162">
        <f t="shared" si="82"/>
        <v>5049</v>
      </c>
      <c r="Z210" s="162">
        <f t="shared" si="83"/>
        <v>5176</v>
      </c>
      <c r="AA210" s="527">
        <f t="shared" si="84"/>
        <v>5306</v>
      </c>
      <c r="AB210" s="616">
        <f t="shared" si="85"/>
        <v>336.25</v>
      </c>
      <c r="AC210" s="617">
        <f t="shared" si="76"/>
        <v>393.5</v>
      </c>
      <c r="AD210" s="617">
        <f t="shared" si="76"/>
        <v>422.5</v>
      </c>
      <c r="AE210" s="573">
        <f t="shared" si="76"/>
        <v>167.36250000000109</v>
      </c>
      <c r="AF210" s="573">
        <f t="shared" si="76"/>
        <v>156.6875</v>
      </c>
      <c r="AG210" s="574">
        <f t="shared" si="76"/>
        <v>145.78749999999945</v>
      </c>
      <c r="AH210" s="587">
        <v>1.7</v>
      </c>
      <c r="AI210" s="152">
        <f t="shared" si="77"/>
        <v>1.8274999999999999</v>
      </c>
      <c r="AJ210" s="152">
        <f t="shared" si="86"/>
        <v>1.9188749999999999</v>
      </c>
      <c r="AK210" s="152">
        <f t="shared" si="87"/>
        <v>2.0148187499999999</v>
      </c>
      <c r="AL210" s="152">
        <f t="shared" si="88"/>
        <v>2.0651892187500001</v>
      </c>
      <c r="AM210" s="153">
        <f t="shared" si="89"/>
        <v>2.1168189492187501</v>
      </c>
    </row>
    <row r="211" spans="1:39" x14ac:dyDescent="0.2">
      <c r="A211" s="1009"/>
      <c r="B211" s="610" t="s">
        <v>135</v>
      </c>
      <c r="C211" s="614" t="s">
        <v>15</v>
      </c>
      <c r="D211" s="87">
        <v>3782.5</v>
      </c>
      <c r="E211" s="84">
        <v>4035.75</v>
      </c>
      <c r="F211" s="84">
        <v>4228.5</v>
      </c>
      <c r="G211" s="169">
        <v>4703.3625000000002</v>
      </c>
      <c r="H211" s="169">
        <v>4836.4499999999989</v>
      </c>
      <c r="I211" s="607">
        <v>4971.0374999999995</v>
      </c>
      <c r="J211" s="523">
        <f t="shared" si="78"/>
        <v>3869.375</v>
      </c>
      <c r="K211" s="524">
        <f t="shared" si="70"/>
        <v>4136.8125</v>
      </c>
      <c r="L211" s="524">
        <f t="shared" si="70"/>
        <v>4336.875</v>
      </c>
      <c r="M211" s="169">
        <f t="shared" si="70"/>
        <v>4751.5218750000004</v>
      </c>
      <c r="N211" s="169">
        <f t="shared" si="71"/>
        <v>4882.0874999999996</v>
      </c>
      <c r="O211" s="172">
        <f t="shared" si="72"/>
        <v>5014.5281249999998</v>
      </c>
      <c r="P211" s="523">
        <f t="shared" si="79"/>
        <v>86.875</v>
      </c>
      <c r="Q211" s="524">
        <f t="shared" si="73"/>
        <v>101.0625</v>
      </c>
      <c r="R211" s="524">
        <f t="shared" si="73"/>
        <v>108.375</v>
      </c>
      <c r="S211" s="558">
        <f t="shared" si="73"/>
        <v>48.159375000000182</v>
      </c>
      <c r="T211" s="558">
        <f t="shared" si="74"/>
        <v>45.637500000000728</v>
      </c>
      <c r="U211" s="559">
        <f t="shared" si="75"/>
        <v>43.490625000000364</v>
      </c>
      <c r="V211" s="519">
        <v>4130</v>
      </c>
      <c r="W211" s="145">
        <f t="shared" si="80"/>
        <v>4440</v>
      </c>
      <c r="X211" s="145">
        <f t="shared" si="81"/>
        <v>4662</v>
      </c>
      <c r="Y211" s="145">
        <f t="shared" si="82"/>
        <v>4896</v>
      </c>
      <c r="Z211" s="145">
        <f t="shared" si="83"/>
        <v>5019</v>
      </c>
      <c r="AA211" s="528">
        <f t="shared" si="84"/>
        <v>5145</v>
      </c>
      <c r="AB211" s="618">
        <f t="shared" si="85"/>
        <v>347.5</v>
      </c>
      <c r="AC211" s="619">
        <f t="shared" si="76"/>
        <v>404.25</v>
      </c>
      <c r="AD211" s="619">
        <f t="shared" si="76"/>
        <v>433.5</v>
      </c>
      <c r="AE211" s="568">
        <f t="shared" si="76"/>
        <v>192.63749999999982</v>
      </c>
      <c r="AF211" s="568">
        <f t="shared" si="76"/>
        <v>182.55000000000109</v>
      </c>
      <c r="AG211" s="569">
        <f t="shared" si="76"/>
        <v>173.96250000000055</v>
      </c>
      <c r="AH211" s="588">
        <v>1.65</v>
      </c>
      <c r="AI211" s="147">
        <f t="shared" si="77"/>
        <v>1.7737499999999999</v>
      </c>
      <c r="AJ211" s="147">
        <f t="shared" si="86"/>
        <v>1.8624375</v>
      </c>
      <c r="AK211" s="147">
        <f t="shared" si="87"/>
        <v>1.955559375</v>
      </c>
      <c r="AL211" s="147">
        <f t="shared" si="88"/>
        <v>2.004448359375</v>
      </c>
      <c r="AM211" s="148">
        <f t="shared" si="89"/>
        <v>2.0545595683593749</v>
      </c>
    </row>
    <row r="212" spans="1:39" x14ac:dyDescent="0.2">
      <c r="A212" s="1009"/>
      <c r="B212" s="610" t="s">
        <v>136</v>
      </c>
      <c r="C212" s="614" t="s">
        <v>15</v>
      </c>
      <c r="D212" s="87">
        <v>3472.25</v>
      </c>
      <c r="E212" s="84">
        <v>3706.75</v>
      </c>
      <c r="F212" s="84">
        <v>3883.5</v>
      </c>
      <c r="G212" s="169">
        <v>4291.4624999999996</v>
      </c>
      <c r="H212" s="169">
        <v>4410.25</v>
      </c>
      <c r="I212" s="607">
        <v>4530.5374999999995</v>
      </c>
      <c r="J212" s="523">
        <f t="shared" si="78"/>
        <v>3625.9375</v>
      </c>
      <c r="K212" s="524">
        <f t="shared" si="70"/>
        <v>3878.5625</v>
      </c>
      <c r="L212" s="524">
        <f t="shared" si="70"/>
        <v>4066.125</v>
      </c>
      <c r="M212" s="169">
        <f t="shared" si="70"/>
        <v>4429.8468749999993</v>
      </c>
      <c r="N212" s="169">
        <f t="shared" si="71"/>
        <v>4549.4375</v>
      </c>
      <c r="O212" s="172">
        <f t="shared" si="72"/>
        <v>4670.9031249999998</v>
      </c>
      <c r="P212" s="523">
        <f t="shared" si="79"/>
        <v>153.6875</v>
      </c>
      <c r="Q212" s="524">
        <f t="shared" si="73"/>
        <v>171.8125</v>
      </c>
      <c r="R212" s="524">
        <f t="shared" si="73"/>
        <v>182.625</v>
      </c>
      <c r="S212" s="558">
        <f t="shared" si="73"/>
        <v>138.38437499999964</v>
      </c>
      <c r="T212" s="558">
        <f t="shared" si="74"/>
        <v>139.1875</v>
      </c>
      <c r="U212" s="559">
        <f t="shared" si="75"/>
        <v>140.36562500000036</v>
      </c>
      <c r="V212" s="519">
        <v>4087</v>
      </c>
      <c r="W212" s="145">
        <f t="shared" si="80"/>
        <v>4394</v>
      </c>
      <c r="X212" s="145">
        <f t="shared" si="81"/>
        <v>4614</v>
      </c>
      <c r="Y212" s="145">
        <f t="shared" si="82"/>
        <v>4845</v>
      </c>
      <c r="Z212" s="145">
        <f t="shared" si="83"/>
        <v>4967</v>
      </c>
      <c r="AA212" s="528">
        <f t="shared" si="84"/>
        <v>5092</v>
      </c>
      <c r="AB212" s="618">
        <f t="shared" si="85"/>
        <v>614.75</v>
      </c>
      <c r="AC212" s="619">
        <f t="shared" si="76"/>
        <v>687.25</v>
      </c>
      <c r="AD212" s="619">
        <f t="shared" si="76"/>
        <v>730.5</v>
      </c>
      <c r="AE212" s="568">
        <f t="shared" si="76"/>
        <v>553.53750000000036</v>
      </c>
      <c r="AF212" s="568">
        <f t="shared" si="76"/>
        <v>556.75</v>
      </c>
      <c r="AG212" s="569">
        <f t="shared" si="76"/>
        <v>561.46250000000055</v>
      </c>
      <c r="AH212" s="588">
        <v>1.63</v>
      </c>
      <c r="AI212" s="147">
        <f t="shared" si="77"/>
        <v>1.7522499999999999</v>
      </c>
      <c r="AJ212" s="147">
        <f t="shared" si="86"/>
        <v>1.8398625</v>
      </c>
      <c r="AK212" s="147">
        <f t="shared" si="87"/>
        <v>1.9318556249999999</v>
      </c>
      <c r="AL212" s="147">
        <f t="shared" si="88"/>
        <v>1.9801520156249999</v>
      </c>
      <c r="AM212" s="148">
        <f t="shared" si="89"/>
        <v>2.0296558160156248</v>
      </c>
    </row>
    <row r="213" spans="1:39" ht="13.5" thickBot="1" x14ac:dyDescent="0.25">
      <c r="A213" s="1010"/>
      <c r="B213" s="611" t="s">
        <v>137</v>
      </c>
      <c r="C213" s="615" t="s">
        <v>15</v>
      </c>
      <c r="D213" s="89">
        <v>3178</v>
      </c>
      <c r="E213" s="90">
        <v>3370</v>
      </c>
      <c r="F213" s="90">
        <v>3507.25</v>
      </c>
      <c r="G213" s="173">
        <v>3825.7874999999995</v>
      </c>
      <c r="H213" s="173">
        <v>3904.625</v>
      </c>
      <c r="I213" s="608">
        <v>3984.9625000000001</v>
      </c>
      <c r="J213" s="525">
        <f t="shared" si="78"/>
        <v>3371</v>
      </c>
      <c r="K213" s="526">
        <f t="shared" si="70"/>
        <v>3589.25</v>
      </c>
      <c r="L213" s="526">
        <f t="shared" si="70"/>
        <v>3745.4375</v>
      </c>
      <c r="M213" s="173">
        <f t="shared" si="70"/>
        <v>4040.0906249999998</v>
      </c>
      <c r="N213" s="173">
        <f t="shared" si="71"/>
        <v>4128.71875</v>
      </c>
      <c r="O213" s="174">
        <f t="shared" si="72"/>
        <v>4219.2218750000002</v>
      </c>
      <c r="P213" s="525">
        <f t="shared" si="79"/>
        <v>193</v>
      </c>
      <c r="Q213" s="526">
        <f t="shared" si="73"/>
        <v>219.25</v>
      </c>
      <c r="R213" s="526">
        <f t="shared" si="73"/>
        <v>238.1875</v>
      </c>
      <c r="S213" s="561">
        <f t="shared" si="73"/>
        <v>214.30312500000036</v>
      </c>
      <c r="T213" s="561">
        <f t="shared" si="74"/>
        <v>224.09375</v>
      </c>
      <c r="U213" s="562">
        <f t="shared" si="75"/>
        <v>234.25937500000009</v>
      </c>
      <c r="V213" s="520">
        <v>3950</v>
      </c>
      <c r="W213" s="164">
        <f t="shared" si="80"/>
        <v>4247</v>
      </c>
      <c r="X213" s="164">
        <f t="shared" si="81"/>
        <v>4460</v>
      </c>
      <c r="Y213" s="164">
        <f t="shared" si="82"/>
        <v>4683</v>
      </c>
      <c r="Z213" s="164">
        <f t="shared" si="83"/>
        <v>4801</v>
      </c>
      <c r="AA213" s="529">
        <f t="shared" si="84"/>
        <v>4922</v>
      </c>
      <c r="AB213" s="620">
        <f t="shared" si="85"/>
        <v>772</v>
      </c>
      <c r="AC213" s="621">
        <f t="shared" si="76"/>
        <v>877</v>
      </c>
      <c r="AD213" s="621">
        <f t="shared" si="76"/>
        <v>952.75</v>
      </c>
      <c r="AE213" s="571">
        <f t="shared" si="76"/>
        <v>857.21250000000055</v>
      </c>
      <c r="AF213" s="571">
        <f t="shared" si="76"/>
        <v>896.375</v>
      </c>
      <c r="AG213" s="572">
        <f t="shared" si="76"/>
        <v>937.03749999999991</v>
      </c>
      <c r="AH213" s="589">
        <v>1.58</v>
      </c>
      <c r="AI213" s="149">
        <f t="shared" si="77"/>
        <v>1.6985000000000001</v>
      </c>
      <c r="AJ213" s="149">
        <f t="shared" si="86"/>
        <v>1.783425</v>
      </c>
      <c r="AK213" s="149">
        <f t="shared" si="87"/>
        <v>1.87259625</v>
      </c>
      <c r="AL213" s="149">
        <f t="shared" si="88"/>
        <v>1.91941115625</v>
      </c>
      <c r="AM213" s="150">
        <f t="shared" si="89"/>
        <v>1.9673964351562501</v>
      </c>
    </row>
    <row r="214" spans="1:39" ht="25.5" x14ac:dyDescent="0.2">
      <c r="A214" s="1008">
        <v>4</v>
      </c>
      <c r="B214" s="609" t="s">
        <v>188</v>
      </c>
      <c r="C214" s="613" t="s">
        <v>15</v>
      </c>
      <c r="D214" s="160">
        <v>3693</v>
      </c>
      <c r="E214" s="161">
        <v>3941</v>
      </c>
      <c r="F214" s="161">
        <v>4129.25</v>
      </c>
      <c r="G214" s="170">
        <v>4580.5124999999989</v>
      </c>
      <c r="H214" s="170">
        <v>4708.0625</v>
      </c>
      <c r="I214" s="606">
        <v>4838.8375000000005</v>
      </c>
      <c r="J214" s="521">
        <f t="shared" si="78"/>
        <v>3813</v>
      </c>
      <c r="K214" s="522">
        <f t="shared" si="70"/>
        <v>4077.25</v>
      </c>
      <c r="L214" s="522">
        <f t="shared" si="70"/>
        <v>4274.6875</v>
      </c>
      <c r="M214" s="170">
        <f t="shared" si="70"/>
        <v>4672.1343749999996</v>
      </c>
      <c r="N214" s="170">
        <f t="shared" si="71"/>
        <v>4798.796875</v>
      </c>
      <c r="O214" s="171">
        <f t="shared" si="72"/>
        <v>4928.6281250000002</v>
      </c>
      <c r="P214" s="521">
        <f t="shared" si="79"/>
        <v>120</v>
      </c>
      <c r="Q214" s="522">
        <f t="shared" si="73"/>
        <v>136.25</v>
      </c>
      <c r="R214" s="522">
        <f t="shared" si="73"/>
        <v>145.4375</v>
      </c>
      <c r="S214" s="555">
        <f t="shared" si="73"/>
        <v>91.621875000000728</v>
      </c>
      <c r="T214" s="555">
        <f t="shared" si="74"/>
        <v>90.734375</v>
      </c>
      <c r="U214" s="556">
        <f t="shared" si="75"/>
        <v>89.790624999999636</v>
      </c>
      <c r="V214" s="518">
        <v>4173</v>
      </c>
      <c r="W214" s="162">
        <f t="shared" si="80"/>
        <v>4486</v>
      </c>
      <c r="X214" s="162">
        <f t="shared" si="81"/>
        <v>4711</v>
      </c>
      <c r="Y214" s="162">
        <f t="shared" si="82"/>
        <v>4947</v>
      </c>
      <c r="Z214" s="162">
        <f t="shared" si="83"/>
        <v>5071</v>
      </c>
      <c r="AA214" s="527">
        <f t="shared" si="84"/>
        <v>5198</v>
      </c>
      <c r="AB214" s="616">
        <f t="shared" si="85"/>
        <v>480</v>
      </c>
      <c r="AC214" s="617">
        <f t="shared" si="76"/>
        <v>545</v>
      </c>
      <c r="AD214" s="617">
        <f t="shared" si="76"/>
        <v>581.75</v>
      </c>
      <c r="AE214" s="573">
        <f t="shared" si="76"/>
        <v>366.48750000000109</v>
      </c>
      <c r="AF214" s="573">
        <f t="shared" si="76"/>
        <v>362.9375</v>
      </c>
      <c r="AG214" s="574">
        <f t="shared" si="76"/>
        <v>359.16249999999945</v>
      </c>
      <c r="AH214" s="587">
        <v>1.67</v>
      </c>
      <c r="AI214" s="152">
        <f t="shared" si="77"/>
        <v>1.79525</v>
      </c>
      <c r="AJ214" s="152">
        <f t="shared" si="86"/>
        <v>1.8850125</v>
      </c>
      <c r="AK214" s="152">
        <f t="shared" si="87"/>
        <v>1.9792631249999999</v>
      </c>
      <c r="AL214" s="152">
        <f t="shared" si="88"/>
        <v>2.0287447031250001</v>
      </c>
      <c r="AM214" s="153">
        <f t="shared" si="89"/>
        <v>2.079463320703125</v>
      </c>
    </row>
    <row r="215" spans="1:39" x14ac:dyDescent="0.2">
      <c r="A215" s="1009"/>
      <c r="B215" s="610" t="s">
        <v>138</v>
      </c>
      <c r="C215" s="614" t="s">
        <v>15</v>
      </c>
      <c r="D215" s="87">
        <v>3528.25</v>
      </c>
      <c r="E215" s="84">
        <v>3765.75</v>
      </c>
      <c r="F215" s="84">
        <v>3945</v>
      </c>
      <c r="G215" s="169">
        <v>4361.8125</v>
      </c>
      <c r="H215" s="169">
        <v>4482.8249999999989</v>
      </c>
      <c r="I215" s="607">
        <v>4606.1999999999989</v>
      </c>
      <c r="J215" s="523">
        <f t="shared" si="78"/>
        <v>3678.6875</v>
      </c>
      <c r="K215" s="524">
        <f t="shared" si="70"/>
        <v>3934.3125</v>
      </c>
      <c r="L215" s="524">
        <f t="shared" si="70"/>
        <v>4124.25</v>
      </c>
      <c r="M215" s="169">
        <f t="shared" si="70"/>
        <v>4495.359375</v>
      </c>
      <c r="N215" s="169">
        <f t="shared" si="71"/>
        <v>4616.8687499999996</v>
      </c>
      <c r="O215" s="172">
        <f t="shared" si="72"/>
        <v>4740.8999999999996</v>
      </c>
      <c r="P215" s="523">
        <f t="shared" si="79"/>
        <v>150.4375</v>
      </c>
      <c r="Q215" s="524">
        <f t="shared" si="73"/>
        <v>168.5625</v>
      </c>
      <c r="R215" s="524">
        <f t="shared" si="73"/>
        <v>179.25</v>
      </c>
      <c r="S215" s="558">
        <f t="shared" si="73"/>
        <v>133.546875</v>
      </c>
      <c r="T215" s="558">
        <f t="shared" si="74"/>
        <v>134.04375000000073</v>
      </c>
      <c r="U215" s="559">
        <f t="shared" si="75"/>
        <v>134.70000000000073</v>
      </c>
      <c r="V215" s="519">
        <v>4130</v>
      </c>
      <c r="W215" s="145">
        <f t="shared" si="80"/>
        <v>4440</v>
      </c>
      <c r="X215" s="145">
        <f t="shared" si="81"/>
        <v>4662</v>
      </c>
      <c r="Y215" s="145">
        <f t="shared" si="82"/>
        <v>4896</v>
      </c>
      <c r="Z215" s="145">
        <f t="shared" si="83"/>
        <v>5019</v>
      </c>
      <c r="AA215" s="528">
        <f t="shared" si="84"/>
        <v>5145</v>
      </c>
      <c r="AB215" s="618">
        <f t="shared" si="85"/>
        <v>601.75</v>
      </c>
      <c r="AC215" s="619">
        <f t="shared" si="76"/>
        <v>674.25</v>
      </c>
      <c r="AD215" s="619">
        <f t="shared" si="76"/>
        <v>717</v>
      </c>
      <c r="AE215" s="568">
        <f t="shared" si="76"/>
        <v>534.1875</v>
      </c>
      <c r="AF215" s="568">
        <f t="shared" si="76"/>
        <v>536.17500000000109</v>
      </c>
      <c r="AG215" s="569">
        <f t="shared" si="76"/>
        <v>538.80000000000109</v>
      </c>
      <c r="AH215" s="588">
        <v>1.65</v>
      </c>
      <c r="AI215" s="147">
        <f t="shared" si="77"/>
        <v>1.7737499999999999</v>
      </c>
      <c r="AJ215" s="147">
        <f t="shared" si="86"/>
        <v>1.8624375</v>
      </c>
      <c r="AK215" s="147">
        <f t="shared" si="87"/>
        <v>1.955559375</v>
      </c>
      <c r="AL215" s="147">
        <f t="shared" si="88"/>
        <v>2.004448359375</v>
      </c>
      <c r="AM215" s="148">
        <f t="shared" si="89"/>
        <v>2.0545595683593749</v>
      </c>
    </row>
    <row r="216" spans="1:39" x14ac:dyDescent="0.2">
      <c r="A216" s="1009"/>
      <c r="B216" s="610" t="s">
        <v>139</v>
      </c>
      <c r="C216" s="614" t="s">
        <v>15</v>
      </c>
      <c r="D216" s="87">
        <v>3386.75</v>
      </c>
      <c r="E216" s="84">
        <v>3615.25</v>
      </c>
      <c r="F216" s="84">
        <v>3787.5</v>
      </c>
      <c r="G216" s="169">
        <v>4175.8874999999998</v>
      </c>
      <c r="H216" s="169">
        <v>4291.2249999999995</v>
      </c>
      <c r="I216" s="607">
        <v>4408.0625</v>
      </c>
      <c r="J216" s="523">
        <f t="shared" si="78"/>
        <v>3561.8125</v>
      </c>
      <c r="K216" s="524">
        <f t="shared" si="70"/>
        <v>3809.9375</v>
      </c>
      <c r="L216" s="524">
        <f t="shared" si="70"/>
        <v>3994.125</v>
      </c>
      <c r="M216" s="169">
        <f t="shared" si="70"/>
        <v>4343.1656249999996</v>
      </c>
      <c r="N216" s="169">
        <f t="shared" si="71"/>
        <v>4460.1687499999998</v>
      </c>
      <c r="O216" s="172">
        <f t="shared" si="72"/>
        <v>4579.046875</v>
      </c>
      <c r="P216" s="523">
        <f t="shared" si="79"/>
        <v>175.0625</v>
      </c>
      <c r="Q216" s="524">
        <f t="shared" si="73"/>
        <v>194.6875</v>
      </c>
      <c r="R216" s="524">
        <f t="shared" si="73"/>
        <v>206.625</v>
      </c>
      <c r="S216" s="558">
        <f t="shared" si="73"/>
        <v>167.27812499999982</v>
      </c>
      <c r="T216" s="558">
        <f t="shared" si="74"/>
        <v>168.94375000000036</v>
      </c>
      <c r="U216" s="559">
        <f t="shared" si="75"/>
        <v>170.984375</v>
      </c>
      <c r="V216" s="519">
        <v>4087</v>
      </c>
      <c r="W216" s="145">
        <f t="shared" si="80"/>
        <v>4394</v>
      </c>
      <c r="X216" s="145">
        <f t="shared" si="81"/>
        <v>4614</v>
      </c>
      <c r="Y216" s="145">
        <f t="shared" si="82"/>
        <v>4845</v>
      </c>
      <c r="Z216" s="145">
        <f t="shared" si="83"/>
        <v>4967</v>
      </c>
      <c r="AA216" s="528">
        <f t="shared" si="84"/>
        <v>5092</v>
      </c>
      <c r="AB216" s="618">
        <f t="shared" si="85"/>
        <v>700.25</v>
      </c>
      <c r="AC216" s="619">
        <f t="shared" si="76"/>
        <v>778.75</v>
      </c>
      <c r="AD216" s="619">
        <f t="shared" si="76"/>
        <v>826.5</v>
      </c>
      <c r="AE216" s="568">
        <f t="shared" si="76"/>
        <v>669.11250000000018</v>
      </c>
      <c r="AF216" s="568">
        <f t="shared" si="76"/>
        <v>675.77500000000055</v>
      </c>
      <c r="AG216" s="569">
        <f t="shared" si="76"/>
        <v>683.9375</v>
      </c>
      <c r="AH216" s="588">
        <v>1.63</v>
      </c>
      <c r="AI216" s="147">
        <f t="shared" si="77"/>
        <v>1.7522499999999999</v>
      </c>
      <c r="AJ216" s="147">
        <f t="shared" si="86"/>
        <v>1.8398625</v>
      </c>
      <c r="AK216" s="147">
        <f t="shared" si="87"/>
        <v>1.9318556249999999</v>
      </c>
      <c r="AL216" s="147">
        <f t="shared" si="88"/>
        <v>1.9801520156249999</v>
      </c>
      <c r="AM216" s="148">
        <f t="shared" si="89"/>
        <v>2.0296558160156248</v>
      </c>
    </row>
    <row r="217" spans="1:39" ht="13.5" thickBot="1" x14ac:dyDescent="0.25">
      <c r="A217" s="1010"/>
      <c r="B217" s="611" t="s">
        <v>140</v>
      </c>
      <c r="C217" s="615" t="s">
        <v>15</v>
      </c>
      <c r="D217" s="89">
        <v>3178</v>
      </c>
      <c r="E217" s="90">
        <v>3370</v>
      </c>
      <c r="F217" s="90">
        <v>3507.25</v>
      </c>
      <c r="G217" s="173">
        <v>3825.7874999999995</v>
      </c>
      <c r="H217" s="173">
        <v>3904.625</v>
      </c>
      <c r="I217" s="608">
        <v>3984.9625000000001</v>
      </c>
      <c r="J217" s="525">
        <f t="shared" si="78"/>
        <v>3371</v>
      </c>
      <c r="K217" s="526">
        <f t="shared" si="70"/>
        <v>3589.25</v>
      </c>
      <c r="L217" s="526">
        <f t="shared" si="70"/>
        <v>3745.4375</v>
      </c>
      <c r="M217" s="173">
        <f t="shared" si="70"/>
        <v>4040.0906249999998</v>
      </c>
      <c r="N217" s="173">
        <f t="shared" si="71"/>
        <v>4128.71875</v>
      </c>
      <c r="O217" s="174">
        <f t="shared" si="72"/>
        <v>4219.2218750000002</v>
      </c>
      <c r="P217" s="525">
        <f t="shared" si="79"/>
        <v>193</v>
      </c>
      <c r="Q217" s="526">
        <f t="shared" si="73"/>
        <v>219.25</v>
      </c>
      <c r="R217" s="526">
        <f t="shared" si="73"/>
        <v>238.1875</v>
      </c>
      <c r="S217" s="561">
        <f t="shared" si="73"/>
        <v>214.30312500000036</v>
      </c>
      <c r="T217" s="561">
        <f t="shared" si="74"/>
        <v>224.09375</v>
      </c>
      <c r="U217" s="562">
        <f t="shared" si="75"/>
        <v>234.25937500000009</v>
      </c>
      <c r="V217" s="520">
        <v>3950</v>
      </c>
      <c r="W217" s="164">
        <f t="shared" si="80"/>
        <v>4247</v>
      </c>
      <c r="X217" s="164">
        <f t="shared" si="81"/>
        <v>4460</v>
      </c>
      <c r="Y217" s="164">
        <f t="shared" si="82"/>
        <v>4683</v>
      </c>
      <c r="Z217" s="164">
        <f t="shared" si="83"/>
        <v>4801</v>
      </c>
      <c r="AA217" s="529">
        <f t="shared" si="84"/>
        <v>4922</v>
      </c>
      <c r="AB217" s="620">
        <f t="shared" si="85"/>
        <v>772</v>
      </c>
      <c r="AC217" s="621">
        <f t="shared" si="76"/>
        <v>877</v>
      </c>
      <c r="AD217" s="621">
        <f t="shared" si="76"/>
        <v>952.75</v>
      </c>
      <c r="AE217" s="571">
        <f t="shared" si="76"/>
        <v>857.21250000000055</v>
      </c>
      <c r="AF217" s="571">
        <f t="shared" si="76"/>
        <v>896.375</v>
      </c>
      <c r="AG217" s="572">
        <f t="shared" si="76"/>
        <v>937.03749999999991</v>
      </c>
      <c r="AH217" s="589">
        <v>1.58</v>
      </c>
      <c r="AI217" s="149">
        <f t="shared" si="77"/>
        <v>1.6985000000000001</v>
      </c>
      <c r="AJ217" s="149">
        <f t="shared" si="86"/>
        <v>1.783425</v>
      </c>
      <c r="AK217" s="149">
        <f t="shared" si="87"/>
        <v>1.87259625</v>
      </c>
      <c r="AL217" s="149">
        <f t="shared" si="88"/>
        <v>1.91941115625</v>
      </c>
      <c r="AM217" s="150">
        <f t="shared" si="89"/>
        <v>1.9673964351562501</v>
      </c>
    </row>
    <row r="218" spans="1:39" ht="38.25" x14ac:dyDescent="0.2">
      <c r="A218" s="1008">
        <v>5</v>
      </c>
      <c r="B218" s="609" t="s">
        <v>189</v>
      </c>
      <c r="C218" s="613" t="s">
        <v>15</v>
      </c>
      <c r="D218" s="160">
        <v>3387.25</v>
      </c>
      <c r="E218" s="161">
        <v>3616.5</v>
      </c>
      <c r="F218" s="161">
        <v>3788.25</v>
      </c>
      <c r="G218" s="170">
        <v>4172.9250000000002</v>
      </c>
      <c r="H218" s="170">
        <v>4287.8999999999996</v>
      </c>
      <c r="I218" s="606">
        <v>4404.375</v>
      </c>
      <c r="J218" s="521">
        <f t="shared" si="78"/>
        <v>3572.9375</v>
      </c>
      <c r="K218" s="522">
        <f t="shared" si="78"/>
        <v>3822.375</v>
      </c>
      <c r="L218" s="522">
        <f t="shared" si="78"/>
        <v>4006.6875</v>
      </c>
      <c r="M218" s="170">
        <f t="shared" ref="M218:O281" si="90">(Y218-G218)/4+G218</f>
        <v>4353.6937500000004</v>
      </c>
      <c r="N218" s="170">
        <f t="shared" si="71"/>
        <v>4470.6749999999993</v>
      </c>
      <c r="O218" s="171">
        <f t="shared" si="72"/>
        <v>4589.53125</v>
      </c>
      <c r="P218" s="521">
        <f t="shared" si="79"/>
        <v>185.6875</v>
      </c>
      <c r="Q218" s="522">
        <f t="shared" si="79"/>
        <v>205.875</v>
      </c>
      <c r="R218" s="522">
        <f t="shared" si="79"/>
        <v>218.4375</v>
      </c>
      <c r="S218" s="555">
        <f t="shared" si="79"/>
        <v>180.76875000000018</v>
      </c>
      <c r="T218" s="555">
        <f t="shared" si="74"/>
        <v>182.77499999999964</v>
      </c>
      <c r="U218" s="556">
        <f t="shared" si="75"/>
        <v>185.15625</v>
      </c>
      <c r="V218" s="518">
        <v>4130</v>
      </c>
      <c r="W218" s="162">
        <f t="shared" si="80"/>
        <v>4440</v>
      </c>
      <c r="X218" s="162">
        <f t="shared" si="81"/>
        <v>4662</v>
      </c>
      <c r="Y218" s="162">
        <f t="shared" si="82"/>
        <v>4896</v>
      </c>
      <c r="Z218" s="162">
        <f t="shared" si="83"/>
        <v>5019</v>
      </c>
      <c r="AA218" s="527">
        <f t="shared" si="84"/>
        <v>5145</v>
      </c>
      <c r="AB218" s="616">
        <f t="shared" si="85"/>
        <v>742.75</v>
      </c>
      <c r="AC218" s="617">
        <f t="shared" si="85"/>
        <v>823.5</v>
      </c>
      <c r="AD218" s="617">
        <f t="shared" si="85"/>
        <v>873.75</v>
      </c>
      <c r="AE218" s="573">
        <f t="shared" si="85"/>
        <v>723.07499999999982</v>
      </c>
      <c r="AF218" s="573">
        <f t="shared" si="85"/>
        <v>731.10000000000036</v>
      </c>
      <c r="AG218" s="574">
        <f t="shared" ref="AG218:AG281" si="91">AA218-I218</f>
        <v>740.625</v>
      </c>
      <c r="AH218" s="587">
        <v>1.65</v>
      </c>
      <c r="AI218" s="152">
        <f t="shared" si="77"/>
        <v>1.7737499999999999</v>
      </c>
      <c r="AJ218" s="152">
        <f t="shared" si="86"/>
        <v>1.8624375</v>
      </c>
      <c r="AK218" s="152">
        <f t="shared" si="87"/>
        <v>1.955559375</v>
      </c>
      <c r="AL218" s="152">
        <f t="shared" si="88"/>
        <v>2.004448359375</v>
      </c>
      <c r="AM218" s="153">
        <f t="shared" si="89"/>
        <v>2.0545595683593749</v>
      </c>
    </row>
    <row r="219" spans="1:39" x14ac:dyDescent="0.2">
      <c r="A219" s="1009"/>
      <c r="B219" s="610" t="s">
        <v>141</v>
      </c>
      <c r="C219" s="614" t="s">
        <v>15</v>
      </c>
      <c r="D219" s="87">
        <v>3271.25</v>
      </c>
      <c r="E219" s="84">
        <v>3493.75</v>
      </c>
      <c r="F219" s="84">
        <v>3659.25</v>
      </c>
      <c r="G219" s="169">
        <v>4021.5</v>
      </c>
      <c r="H219" s="169">
        <v>4130.8</v>
      </c>
      <c r="I219" s="607">
        <v>4242.4624999999996</v>
      </c>
      <c r="J219" s="523">
        <f t="shared" si="78"/>
        <v>3475.1875</v>
      </c>
      <c r="K219" s="524">
        <f t="shared" si="78"/>
        <v>3718.8125</v>
      </c>
      <c r="L219" s="524">
        <f t="shared" si="78"/>
        <v>3897.9375</v>
      </c>
      <c r="M219" s="169">
        <f t="shared" si="90"/>
        <v>4227.375</v>
      </c>
      <c r="N219" s="169">
        <f t="shared" si="71"/>
        <v>4339.8500000000004</v>
      </c>
      <c r="O219" s="172">
        <f t="shared" si="72"/>
        <v>4454.8468749999993</v>
      </c>
      <c r="P219" s="523">
        <f t="shared" si="79"/>
        <v>203.9375</v>
      </c>
      <c r="Q219" s="524">
        <f t="shared" si="79"/>
        <v>225.0625</v>
      </c>
      <c r="R219" s="524">
        <f t="shared" si="79"/>
        <v>238.6875</v>
      </c>
      <c r="S219" s="558">
        <f t="shared" si="79"/>
        <v>205.875</v>
      </c>
      <c r="T219" s="558">
        <f t="shared" si="74"/>
        <v>209.05000000000018</v>
      </c>
      <c r="U219" s="559">
        <f t="shared" si="75"/>
        <v>212.38437499999964</v>
      </c>
      <c r="V219" s="519">
        <v>4087</v>
      </c>
      <c r="W219" s="145">
        <f t="shared" si="80"/>
        <v>4394</v>
      </c>
      <c r="X219" s="145">
        <f t="shared" si="81"/>
        <v>4614</v>
      </c>
      <c r="Y219" s="145">
        <f t="shared" si="82"/>
        <v>4845</v>
      </c>
      <c r="Z219" s="145">
        <f t="shared" si="83"/>
        <v>4967</v>
      </c>
      <c r="AA219" s="528">
        <f t="shared" si="84"/>
        <v>5092</v>
      </c>
      <c r="AB219" s="618">
        <f t="shared" si="85"/>
        <v>815.75</v>
      </c>
      <c r="AC219" s="619">
        <f t="shared" si="85"/>
        <v>900.25</v>
      </c>
      <c r="AD219" s="619">
        <f t="shared" si="85"/>
        <v>954.75</v>
      </c>
      <c r="AE219" s="568">
        <f t="shared" si="85"/>
        <v>823.5</v>
      </c>
      <c r="AF219" s="568">
        <f t="shared" si="85"/>
        <v>836.19999999999982</v>
      </c>
      <c r="AG219" s="569">
        <f t="shared" si="91"/>
        <v>849.53750000000036</v>
      </c>
      <c r="AH219" s="588">
        <v>1.63</v>
      </c>
      <c r="AI219" s="147">
        <f t="shared" si="77"/>
        <v>1.7522499999999999</v>
      </c>
      <c r="AJ219" s="147">
        <f t="shared" si="86"/>
        <v>1.8398625</v>
      </c>
      <c r="AK219" s="147">
        <f t="shared" si="87"/>
        <v>1.9318556249999999</v>
      </c>
      <c r="AL219" s="147">
        <f t="shared" si="88"/>
        <v>1.9801520156249999</v>
      </c>
      <c r="AM219" s="148">
        <f t="shared" si="89"/>
        <v>2.0296558160156248</v>
      </c>
    </row>
    <row r="220" spans="1:39" ht="13.5" thickBot="1" x14ac:dyDescent="0.25">
      <c r="A220" s="1010"/>
      <c r="B220" s="611" t="s">
        <v>142</v>
      </c>
      <c r="C220" s="615" t="s">
        <v>15</v>
      </c>
      <c r="D220" s="89">
        <v>3178</v>
      </c>
      <c r="E220" s="90">
        <v>3370</v>
      </c>
      <c r="F220" s="90">
        <v>3507.25</v>
      </c>
      <c r="G220" s="173">
        <v>3825.7874999999995</v>
      </c>
      <c r="H220" s="173">
        <v>3904.625</v>
      </c>
      <c r="I220" s="608">
        <v>3984.9625000000001</v>
      </c>
      <c r="J220" s="525">
        <f t="shared" si="78"/>
        <v>3371</v>
      </c>
      <c r="K220" s="526">
        <f t="shared" si="78"/>
        <v>3589.25</v>
      </c>
      <c r="L220" s="526">
        <f t="shared" si="78"/>
        <v>3745.4375</v>
      </c>
      <c r="M220" s="173">
        <f t="shared" si="90"/>
        <v>4040.0906249999998</v>
      </c>
      <c r="N220" s="173">
        <f t="shared" si="71"/>
        <v>4128.71875</v>
      </c>
      <c r="O220" s="174">
        <f t="shared" si="72"/>
        <v>4219.2218750000002</v>
      </c>
      <c r="P220" s="525">
        <f t="shared" si="79"/>
        <v>193</v>
      </c>
      <c r="Q220" s="526">
        <f t="shared" si="79"/>
        <v>219.25</v>
      </c>
      <c r="R220" s="526">
        <f t="shared" si="79"/>
        <v>238.1875</v>
      </c>
      <c r="S220" s="561">
        <f t="shared" si="79"/>
        <v>214.30312500000036</v>
      </c>
      <c r="T220" s="561">
        <f t="shared" si="74"/>
        <v>224.09375</v>
      </c>
      <c r="U220" s="562">
        <f t="shared" si="75"/>
        <v>234.25937500000009</v>
      </c>
      <c r="V220" s="520">
        <v>3950</v>
      </c>
      <c r="W220" s="164">
        <f t="shared" si="80"/>
        <v>4247</v>
      </c>
      <c r="X220" s="164">
        <f t="shared" si="81"/>
        <v>4460</v>
      </c>
      <c r="Y220" s="164">
        <f t="shared" si="82"/>
        <v>4683</v>
      </c>
      <c r="Z220" s="164">
        <f t="shared" si="83"/>
        <v>4801</v>
      </c>
      <c r="AA220" s="529">
        <f t="shared" si="84"/>
        <v>4922</v>
      </c>
      <c r="AB220" s="620">
        <f t="shared" si="85"/>
        <v>772</v>
      </c>
      <c r="AC220" s="621">
        <f t="shared" si="85"/>
        <v>877</v>
      </c>
      <c r="AD220" s="621">
        <f t="shared" si="85"/>
        <v>952.75</v>
      </c>
      <c r="AE220" s="571">
        <f t="shared" si="85"/>
        <v>857.21250000000055</v>
      </c>
      <c r="AF220" s="571">
        <f t="shared" si="85"/>
        <v>896.375</v>
      </c>
      <c r="AG220" s="572">
        <f t="shared" si="91"/>
        <v>937.03749999999991</v>
      </c>
      <c r="AH220" s="589">
        <v>1.58</v>
      </c>
      <c r="AI220" s="149">
        <f t="shared" si="77"/>
        <v>1.6985000000000001</v>
      </c>
      <c r="AJ220" s="149">
        <f t="shared" si="86"/>
        <v>1.783425</v>
      </c>
      <c r="AK220" s="149">
        <f t="shared" si="87"/>
        <v>1.87259625</v>
      </c>
      <c r="AL220" s="149">
        <f t="shared" si="88"/>
        <v>1.91941115625</v>
      </c>
      <c r="AM220" s="150">
        <f t="shared" si="89"/>
        <v>1.9673964351562501</v>
      </c>
    </row>
    <row r="221" spans="1:39" ht="25.5" x14ac:dyDescent="0.2">
      <c r="A221" s="1008">
        <v>6</v>
      </c>
      <c r="B221" s="609" t="s">
        <v>190</v>
      </c>
      <c r="C221" s="613" t="s">
        <v>15</v>
      </c>
      <c r="D221" s="160">
        <v>3905.25</v>
      </c>
      <c r="E221" s="161">
        <v>4166.75</v>
      </c>
      <c r="F221" s="161">
        <v>4365.5</v>
      </c>
      <c r="G221" s="170">
        <v>4865.1374999999989</v>
      </c>
      <c r="H221" s="170">
        <v>5003.0374999999995</v>
      </c>
      <c r="I221" s="606">
        <v>5142.4375</v>
      </c>
      <c r="J221" s="521">
        <f t="shared" si="78"/>
        <v>3972.1875</v>
      </c>
      <c r="K221" s="522">
        <f t="shared" si="78"/>
        <v>4246.5625</v>
      </c>
      <c r="L221" s="522">
        <f t="shared" si="78"/>
        <v>4451.875</v>
      </c>
      <c r="M221" s="170">
        <f t="shared" si="90"/>
        <v>4885.6031249999996</v>
      </c>
      <c r="N221" s="170">
        <f t="shared" si="71"/>
        <v>5020.0281249999998</v>
      </c>
      <c r="O221" s="171">
        <f t="shared" si="72"/>
        <v>5156.328125</v>
      </c>
      <c r="P221" s="521">
        <f t="shared" si="79"/>
        <v>66.9375</v>
      </c>
      <c r="Q221" s="522">
        <f t="shared" si="79"/>
        <v>79.8125</v>
      </c>
      <c r="R221" s="522">
        <f t="shared" si="79"/>
        <v>86.375</v>
      </c>
      <c r="S221" s="555">
        <f t="shared" si="79"/>
        <v>20.465625000000728</v>
      </c>
      <c r="T221" s="555">
        <f t="shared" si="74"/>
        <v>16.990625000000364</v>
      </c>
      <c r="U221" s="556">
        <f t="shared" si="75"/>
        <v>13.890625</v>
      </c>
      <c r="V221" s="518">
        <v>4173</v>
      </c>
      <c r="W221" s="162">
        <f t="shared" si="80"/>
        <v>4486</v>
      </c>
      <c r="X221" s="162">
        <f t="shared" si="81"/>
        <v>4711</v>
      </c>
      <c r="Y221" s="162">
        <f t="shared" si="82"/>
        <v>4947</v>
      </c>
      <c r="Z221" s="162">
        <f t="shared" si="83"/>
        <v>5071</v>
      </c>
      <c r="AA221" s="527">
        <f t="shared" si="84"/>
        <v>5198</v>
      </c>
      <c r="AB221" s="616">
        <f t="shared" si="85"/>
        <v>267.75</v>
      </c>
      <c r="AC221" s="617">
        <f t="shared" si="85"/>
        <v>319.25</v>
      </c>
      <c r="AD221" s="617">
        <f t="shared" si="85"/>
        <v>345.5</v>
      </c>
      <c r="AE221" s="573">
        <f t="shared" si="85"/>
        <v>81.862500000001091</v>
      </c>
      <c r="AF221" s="573">
        <f t="shared" si="85"/>
        <v>67.962500000000546</v>
      </c>
      <c r="AG221" s="574">
        <f t="shared" si="91"/>
        <v>55.5625</v>
      </c>
      <c r="AH221" s="587">
        <v>1.67</v>
      </c>
      <c r="AI221" s="152">
        <f t="shared" si="77"/>
        <v>1.79525</v>
      </c>
      <c r="AJ221" s="152">
        <f t="shared" si="86"/>
        <v>1.8850125</v>
      </c>
      <c r="AK221" s="152">
        <f t="shared" si="87"/>
        <v>1.9792631249999999</v>
      </c>
      <c r="AL221" s="152">
        <f t="shared" si="88"/>
        <v>2.0287447031250001</v>
      </c>
      <c r="AM221" s="153">
        <f t="shared" si="89"/>
        <v>2.079463320703125</v>
      </c>
    </row>
    <row r="222" spans="1:39" x14ac:dyDescent="0.2">
      <c r="A222" s="1009"/>
      <c r="B222" s="610" t="s">
        <v>143</v>
      </c>
      <c r="C222" s="614" t="s">
        <v>15</v>
      </c>
      <c r="D222" s="87">
        <v>3528.5</v>
      </c>
      <c r="E222" s="84">
        <v>3766</v>
      </c>
      <c r="F222" s="84">
        <v>3945.75</v>
      </c>
      <c r="G222" s="169">
        <v>4365.6374999999989</v>
      </c>
      <c r="H222" s="169">
        <v>4487.875</v>
      </c>
      <c r="I222" s="607">
        <v>4611.6125000000002</v>
      </c>
      <c r="J222" s="523">
        <f t="shared" si="78"/>
        <v>3668.125</v>
      </c>
      <c r="K222" s="524">
        <f t="shared" si="78"/>
        <v>3923</v>
      </c>
      <c r="L222" s="524">
        <f t="shared" si="78"/>
        <v>4112.8125</v>
      </c>
      <c r="M222" s="169">
        <f t="shared" si="90"/>
        <v>4485.4781249999996</v>
      </c>
      <c r="N222" s="169">
        <f t="shared" si="71"/>
        <v>4607.65625</v>
      </c>
      <c r="O222" s="172">
        <f t="shared" si="72"/>
        <v>4731.7093750000004</v>
      </c>
      <c r="P222" s="523">
        <f t="shared" si="79"/>
        <v>139.625</v>
      </c>
      <c r="Q222" s="524">
        <f t="shared" si="79"/>
        <v>157</v>
      </c>
      <c r="R222" s="524">
        <f t="shared" si="79"/>
        <v>167.0625</v>
      </c>
      <c r="S222" s="558">
        <f t="shared" si="79"/>
        <v>119.84062500000073</v>
      </c>
      <c r="T222" s="558">
        <f t="shared" si="74"/>
        <v>119.78125</v>
      </c>
      <c r="U222" s="559">
        <f t="shared" si="75"/>
        <v>120.09687500000018</v>
      </c>
      <c r="V222" s="519">
        <v>4087</v>
      </c>
      <c r="W222" s="145">
        <f t="shared" si="80"/>
        <v>4394</v>
      </c>
      <c r="X222" s="145">
        <f t="shared" si="81"/>
        <v>4614</v>
      </c>
      <c r="Y222" s="145">
        <f t="shared" si="82"/>
        <v>4845</v>
      </c>
      <c r="Z222" s="145">
        <f t="shared" si="83"/>
        <v>4967</v>
      </c>
      <c r="AA222" s="528">
        <f t="shared" si="84"/>
        <v>5092</v>
      </c>
      <c r="AB222" s="618">
        <f t="shared" si="85"/>
        <v>558.5</v>
      </c>
      <c r="AC222" s="619">
        <f t="shared" si="85"/>
        <v>628</v>
      </c>
      <c r="AD222" s="619">
        <f t="shared" si="85"/>
        <v>668.25</v>
      </c>
      <c r="AE222" s="568">
        <f t="shared" si="85"/>
        <v>479.36250000000109</v>
      </c>
      <c r="AF222" s="568">
        <f t="shared" si="85"/>
        <v>479.125</v>
      </c>
      <c r="AG222" s="569">
        <f t="shared" si="91"/>
        <v>480.38749999999982</v>
      </c>
      <c r="AH222" s="588">
        <v>1.63</v>
      </c>
      <c r="AI222" s="147">
        <f t="shared" si="77"/>
        <v>1.7522499999999999</v>
      </c>
      <c r="AJ222" s="147">
        <f t="shared" si="86"/>
        <v>1.8398625</v>
      </c>
      <c r="AK222" s="147">
        <f t="shared" si="87"/>
        <v>1.9318556249999999</v>
      </c>
      <c r="AL222" s="147">
        <f t="shared" si="88"/>
        <v>1.9801520156249999</v>
      </c>
      <c r="AM222" s="148">
        <f t="shared" si="89"/>
        <v>2.0296558160156248</v>
      </c>
    </row>
    <row r="223" spans="1:39" x14ac:dyDescent="0.2">
      <c r="A223" s="1009"/>
      <c r="B223" s="610" t="s">
        <v>144</v>
      </c>
      <c r="C223" s="614" t="s">
        <v>15</v>
      </c>
      <c r="D223" s="87">
        <v>3380.75</v>
      </c>
      <c r="E223" s="84">
        <v>3608</v>
      </c>
      <c r="F223" s="84">
        <v>3779.25</v>
      </c>
      <c r="G223" s="169">
        <v>4173.9124999999995</v>
      </c>
      <c r="H223" s="169">
        <v>4288.6125000000002</v>
      </c>
      <c r="I223" s="607">
        <v>4406.5374999999995</v>
      </c>
      <c r="J223" s="523">
        <f t="shared" si="78"/>
        <v>3535.5625</v>
      </c>
      <c r="K223" s="524">
        <f t="shared" si="78"/>
        <v>3781</v>
      </c>
      <c r="L223" s="524">
        <f t="shared" si="78"/>
        <v>3963.1875</v>
      </c>
      <c r="M223" s="169">
        <f t="shared" si="90"/>
        <v>4315.6843749999998</v>
      </c>
      <c r="N223" s="169">
        <f t="shared" si="71"/>
        <v>4431.4593750000004</v>
      </c>
      <c r="O223" s="172">
        <f t="shared" si="72"/>
        <v>4550.4031249999998</v>
      </c>
      <c r="P223" s="523">
        <f t="shared" si="79"/>
        <v>154.8125</v>
      </c>
      <c r="Q223" s="524">
        <f t="shared" si="79"/>
        <v>173</v>
      </c>
      <c r="R223" s="524">
        <f t="shared" si="79"/>
        <v>183.9375</v>
      </c>
      <c r="S223" s="558">
        <f t="shared" si="79"/>
        <v>141.77187500000036</v>
      </c>
      <c r="T223" s="558">
        <f t="shared" si="74"/>
        <v>142.84687500000018</v>
      </c>
      <c r="U223" s="559">
        <f t="shared" si="75"/>
        <v>143.86562500000036</v>
      </c>
      <c r="V223" s="519">
        <v>4000</v>
      </c>
      <c r="W223" s="145">
        <f t="shared" si="80"/>
        <v>4300</v>
      </c>
      <c r="X223" s="145">
        <f t="shared" si="81"/>
        <v>4515</v>
      </c>
      <c r="Y223" s="145">
        <f t="shared" si="82"/>
        <v>4741</v>
      </c>
      <c r="Z223" s="145">
        <f t="shared" si="83"/>
        <v>4860</v>
      </c>
      <c r="AA223" s="528">
        <f t="shared" si="84"/>
        <v>4982</v>
      </c>
      <c r="AB223" s="618">
        <f t="shared" si="85"/>
        <v>619.25</v>
      </c>
      <c r="AC223" s="619">
        <f t="shared" si="85"/>
        <v>692</v>
      </c>
      <c r="AD223" s="619">
        <f t="shared" si="85"/>
        <v>735.75</v>
      </c>
      <c r="AE223" s="568">
        <f t="shared" si="85"/>
        <v>567.08750000000055</v>
      </c>
      <c r="AF223" s="568">
        <f t="shared" si="85"/>
        <v>571.38749999999982</v>
      </c>
      <c r="AG223" s="569">
        <f t="shared" si="91"/>
        <v>575.46250000000055</v>
      </c>
      <c r="AH223" s="588">
        <v>1.6</v>
      </c>
      <c r="AI223" s="147">
        <f t="shared" si="77"/>
        <v>1.7200000000000002</v>
      </c>
      <c r="AJ223" s="147">
        <f t="shared" si="86"/>
        <v>1.8060000000000003</v>
      </c>
      <c r="AK223" s="147">
        <f t="shared" si="87"/>
        <v>1.8963000000000003</v>
      </c>
      <c r="AL223" s="147">
        <f t="shared" si="88"/>
        <v>1.9437075000000004</v>
      </c>
      <c r="AM223" s="148">
        <f t="shared" si="89"/>
        <v>1.9923001875000004</v>
      </c>
    </row>
    <row r="224" spans="1:39" ht="13.5" thickBot="1" x14ac:dyDescent="0.25">
      <c r="A224" s="1010"/>
      <c r="B224" s="611" t="s">
        <v>140</v>
      </c>
      <c r="C224" s="615" t="s">
        <v>15</v>
      </c>
      <c r="D224" s="89">
        <v>3178</v>
      </c>
      <c r="E224" s="90">
        <v>3370</v>
      </c>
      <c r="F224" s="90">
        <v>3507.25</v>
      </c>
      <c r="G224" s="173">
        <v>3825.7874999999995</v>
      </c>
      <c r="H224" s="173">
        <v>3904.625</v>
      </c>
      <c r="I224" s="608">
        <v>3984.9625000000001</v>
      </c>
      <c r="J224" s="525">
        <f t="shared" si="78"/>
        <v>3371</v>
      </c>
      <c r="K224" s="526">
        <f t="shared" si="78"/>
        <v>3589.25</v>
      </c>
      <c r="L224" s="526">
        <f t="shared" si="78"/>
        <v>3745.4375</v>
      </c>
      <c r="M224" s="173">
        <f t="shared" si="90"/>
        <v>4040.0906249999998</v>
      </c>
      <c r="N224" s="173">
        <f t="shared" si="71"/>
        <v>4128.71875</v>
      </c>
      <c r="O224" s="174">
        <f t="shared" si="72"/>
        <v>4219.2218750000002</v>
      </c>
      <c r="P224" s="525">
        <f t="shared" si="79"/>
        <v>193</v>
      </c>
      <c r="Q224" s="526">
        <f t="shared" si="79"/>
        <v>219.25</v>
      </c>
      <c r="R224" s="526">
        <f t="shared" si="79"/>
        <v>238.1875</v>
      </c>
      <c r="S224" s="561">
        <f t="shared" si="79"/>
        <v>214.30312500000036</v>
      </c>
      <c r="T224" s="561">
        <f t="shared" si="74"/>
        <v>224.09375</v>
      </c>
      <c r="U224" s="562">
        <f t="shared" si="75"/>
        <v>234.25937500000009</v>
      </c>
      <c r="V224" s="520">
        <v>3950</v>
      </c>
      <c r="W224" s="164">
        <f t="shared" si="80"/>
        <v>4247</v>
      </c>
      <c r="X224" s="164">
        <f t="shared" si="81"/>
        <v>4460</v>
      </c>
      <c r="Y224" s="164">
        <f t="shared" si="82"/>
        <v>4683</v>
      </c>
      <c r="Z224" s="164">
        <f t="shared" si="83"/>
        <v>4801</v>
      </c>
      <c r="AA224" s="529">
        <f t="shared" si="84"/>
        <v>4922</v>
      </c>
      <c r="AB224" s="620">
        <f t="shared" si="85"/>
        <v>772</v>
      </c>
      <c r="AC224" s="621">
        <f t="shared" si="85"/>
        <v>877</v>
      </c>
      <c r="AD224" s="621">
        <f t="shared" si="85"/>
        <v>952.75</v>
      </c>
      <c r="AE224" s="571">
        <f t="shared" si="85"/>
        <v>857.21250000000055</v>
      </c>
      <c r="AF224" s="571">
        <f t="shared" si="85"/>
        <v>896.375</v>
      </c>
      <c r="AG224" s="572">
        <f t="shared" si="91"/>
        <v>937.03749999999991</v>
      </c>
      <c r="AH224" s="589">
        <v>1.58</v>
      </c>
      <c r="AI224" s="149">
        <f t="shared" si="77"/>
        <v>1.6985000000000001</v>
      </c>
      <c r="AJ224" s="149">
        <f t="shared" si="86"/>
        <v>1.783425</v>
      </c>
      <c r="AK224" s="149">
        <f t="shared" si="87"/>
        <v>1.87259625</v>
      </c>
      <c r="AL224" s="149">
        <f t="shared" si="88"/>
        <v>1.91941115625</v>
      </c>
      <c r="AM224" s="150">
        <f t="shared" si="89"/>
        <v>1.9673964351562501</v>
      </c>
    </row>
    <row r="225" spans="1:39" ht="25.5" x14ac:dyDescent="0.2">
      <c r="A225" s="1008">
        <v>7</v>
      </c>
      <c r="B225" s="609" t="s">
        <v>231</v>
      </c>
      <c r="C225" s="613" t="s">
        <v>122</v>
      </c>
      <c r="D225" s="160">
        <v>3494.75</v>
      </c>
      <c r="E225" s="161">
        <v>3730</v>
      </c>
      <c r="F225" s="161">
        <v>3907.5</v>
      </c>
      <c r="G225" s="170">
        <v>4319.9250000000002</v>
      </c>
      <c r="H225" s="170">
        <v>4440.4375</v>
      </c>
      <c r="I225" s="606">
        <v>4562.4499999999989</v>
      </c>
      <c r="J225" s="521">
        <f t="shared" si="78"/>
        <v>3642.8125</v>
      </c>
      <c r="K225" s="522">
        <f t="shared" si="78"/>
        <v>3896</v>
      </c>
      <c r="L225" s="522">
        <f t="shared" si="78"/>
        <v>4084.125</v>
      </c>
      <c r="M225" s="170">
        <f t="shared" si="90"/>
        <v>4451.1937500000004</v>
      </c>
      <c r="N225" s="170">
        <f t="shared" si="71"/>
        <v>4572.078125</v>
      </c>
      <c r="O225" s="171">
        <f t="shared" si="72"/>
        <v>4694.8374999999996</v>
      </c>
      <c r="P225" s="521">
        <f t="shared" si="79"/>
        <v>148.0625</v>
      </c>
      <c r="Q225" s="522">
        <f t="shared" si="79"/>
        <v>166</v>
      </c>
      <c r="R225" s="522">
        <f t="shared" si="79"/>
        <v>176.625</v>
      </c>
      <c r="S225" s="555">
        <f t="shared" si="79"/>
        <v>131.26875000000018</v>
      </c>
      <c r="T225" s="555">
        <f t="shared" si="74"/>
        <v>131.640625</v>
      </c>
      <c r="U225" s="556">
        <f t="shared" si="75"/>
        <v>132.38750000000073</v>
      </c>
      <c r="V225" s="518">
        <v>4087</v>
      </c>
      <c r="W225" s="162">
        <f t="shared" si="80"/>
        <v>4394</v>
      </c>
      <c r="X225" s="162">
        <f t="shared" si="81"/>
        <v>4614</v>
      </c>
      <c r="Y225" s="162">
        <f t="shared" si="82"/>
        <v>4845</v>
      </c>
      <c r="Z225" s="162">
        <f t="shared" si="83"/>
        <v>4967</v>
      </c>
      <c r="AA225" s="527">
        <f t="shared" si="84"/>
        <v>5092</v>
      </c>
      <c r="AB225" s="616">
        <f t="shared" si="85"/>
        <v>592.25</v>
      </c>
      <c r="AC225" s="617">
        <f t="shared" si="85"/>
        <v>664</v>
      </c>
      <c r="AD225" s="617">
        <f t="shared" si="85"/>
        <v>706.5</v>
      </c>
      <c r="AE225" s="573">
        <f t="shared" si="85"/>
        <v>525.07499999999982</v>
      </c>
      <c r="AF225" s="573">
        <f t="shared" si="85"/>
        <v>526.5625</v>
      </c>
      <c r="AG225" s="574">
        <f t="shared" si="91"/>
        <v>529.55000000000109</v>
      </c>
      <c r="AH225" s="587">
        <v>1.63</v>
      </c>
      <c r="AI225" s="152">
        <f t="shared" si="77"/>
        <v>1.7522499999999999</v>
      </c>
      <c r="AJ225" s="152">
        <f t="shared" si="86"/>
        <v>1.8398625</v>
      </c>
      <c r="AK225" s="152">
        <f t="shared" si="87"/>
        <v>1.9318556249999999</v>
      </c>
      <c r="AL225" s="152">
        <f t="shared" si="88"/>
        <v>1.9801520156249999</v>
      </c>
      <c r="AM225" s="153">
        <f t="shared" si="89"/>
        <v>2.0296558160156248</v>
      </c>
    </row>
    <row r="226" spans="1:39" x14ac:dyDescent="0.2">
      <c r="A226" s="1009"/>
      <c r="B226" s="610" t="s">
        <v>145</v>
      </c>
      <c r="C226" s="614" t="s">
        <v>122</v>
      </c>
      <c r="D226" s="87">
        <v>3334.75</v>
      </c>
      <c r="E226" s="84">
        <v>3559</v>
      </c>
      <c r="F226" s="84">
        <v>3728.5</v>
      </c>
      <c r="G226" s="169">
        <v>4116.45</v>
      </c>
      <c r="H226" s="169">
        <v>4230.6499999999996</v>
      </c>
      <c r="I226" s="607">
        <v>4346.3499999999995</v>
      </c>
      <c r="J226" s="523">
        <f t="shared" si="78"/>
        <v>3488.5625</v>
      </c>
      <c r="K226" s="524">
        <f t="shared" si="78"/>
        <v>3731</v>
      </c>
      <c r="L226" s="524">
        <f t="shared" si="78"/>
        <v>3911.375</v>
      </c>
      <c r="M226" s="169">
        <f t="shared" si="90"/>
        <v>4258.0874999999996</v>
      </c>
      <c r="N226" s="169">
        <f t="shared" si="71"/>
        <v>4373.2374999999993</v>
      </c>
      <c r="O226" s="172">
        <f t="shared" si="72"/>
        <v>4490.2624999999998</v>
      </c>
      <c r="P226" s="523">
        <f t="shared" si="79"/>
        <v>153.8125</v>
      </c>
      <c r="Q226" s="524">
        <f t="shared" si="79"/>
        <v>172</v>
      </c>
      <c r="R226" s="524">
        <f t="shared" si="79"/>
        <v>182.875</v>
      </c>
      <c r="S226" s="558">
        <f t="shared" si="79"/>
        <v>141.63749999999982</v>
      </c>
      <c r="T226" s="558">
        <f t="shared" si="74"/>
        <v>142.58749999999964</v>
      </c>
      <c r="U226" s="559">
        <f t="shared" si="75"/>
        <v>143.91250000000036</v>
      </c>
      <c r="V226" s="519">
        <v>3950</v>
      </c>
      <c r="W226" s="145">
        <f t="shared" si="80"/>
        <v>4247</v>
      </c>
      <c r="X226" s="145">
        <f t="shared" si="81"/>
        <v>4460</v>
      </c>
      <c r="Y226" s="145">
        <f t="shared" si="82"/>
        <v>4683</v>
      </c>
      <c r="Z226" s="145">
        <f t="shared" si="83"/>
        <v>4801</v>
      </c>
      <c r="AA226" s="528">
        <f t="shared" si="84"/>
        <v>4922</v>
      </c>
      <c r="AB226" s="618">
        <f t="shared" si="85"/>
        <v>615.25</v>
      </c>
      <c r="AC226" s="619">
        <f t="shared" si="85"/>
        <v>688</v>
      </c>
      <c r="AD226" s="619">
        <f t="shared" si="85"/>
        <v>731.5</v>
      </c>
      <c r="AE226" s="568">
        <f t="shared" si="85"/>
        <v>566.55000000000018</v>
      </c>
      <c r="AF226" s="568">
        <f t="shared" si="85"/>
        <v>570.35000000000036</v>
      </c>
      <c r="AG226" s="569">
        <f t="shared" si="91"/>
        <v>575.65000000000055</v>
      </c>
      <c r="AH226" s="588">
        <v>1.58</v>
      </c>
      <c r="AI226" s="147">
        <f t="shared" si="77"/>
        <v>1.6985000000000001</v>
      </c>
      <c r="AJ226" s="147">
        <f t="shared" si="86"/>
        <v>1.783425</v>
      </c>
      <c r="AK226" s="147">
        <f t="shared" si="87"/>
        <v>1.87259625</v>
      </c>
      <c r="AL226" s="147">
        <f t="shared" si="88"/>
        <v>1.91941115625</v>
      </c>
      <c r="AM226" s="148">
        <f t="shared" si="89"/>
        <v>1.9673964351562501</v>
      </c>
    </row>
    <row r="227" spans="1:39" x14ac:dyDescent="0.2">
      <c r="A227" s="1009"/>
      <c r="B227" s="610" t="s">
        <v>146</v>
      </c>
      <c r="C227" s="614" t="s">
        <v>122</v>
      </c>
      <c r="D227" s="87">
        <v>3174.75</v>
      </c>
      <c r="E227" s="84">
        <v>3388.75</v>
      </c>
      <c r="F227" s="84">
        <v>3549.25</v>
      </c>
      <c r="G227" s="169">
        <v>3905.8250000000003</v>
      </c>
      <c r="H227" s="169">
        <v>4012.125</v>
      </c>
      <c r="I227" s="607">
        <v>4121.6499999999996</v>
      </c>
      <c r="J227" s="523">
        <f t="shared" si="78"/>
        <v>3356.0625</v>
      </c>
      <c r="K227" s="524">
        <f t="shared" si="78"/>
        <v>3589.8125</v>
      </c>
      <c r="L227" s="524">
        <f t="shared" si="78"/>
        <v>3762.6875</v>
      </c>
      <c r="M227" s="169">
        <f t="shared" si="90"/>
        <v>4085.3687500000001</v>
      </c>
      <c r="N227" s="169">
        <f t="shared" si="71"/>
        <v>4194.09375</v>
      </c>
      <c r="O227" s="172">
        <f t="shared" si="72"/>
        <v>4305.9874999999993</v>
      </c>
      <c r="P227" s="523">
        <f t="shared" si="79"/>
        <v>181.3125</v>
      </c>
      <c r="Q227" s="524">
        <f t="shared" si="79"/>
        <v>201.0625</v>
      </c>
      <c r="R227" s="524">
        <f t="shared" si="79"/>
        <v>213.4375</v>
      </c>
      <c r="S227" s="558">
        <f t="shared" si="79"/>
        <v>179.54374999999982</v>
      </c>
      <c r="T227" s="558">
        <f t="shared" si="74"/>
        <v>181.96875</v>
      </c>
      <c r="U227" s="559">
        <f t="shared" si="75"/>
        <v>184.33749999999964</v>
      </c>
      <c r="V227" s="519">
        <v>3900</v>
      </c>
      <c r="W227" s="145">
        <f t="shared" si="80"/>
        <v>4193</v>
      </c>
      <c r="X227" s="145">
        <f t="shared" si="81"/>
        <v>4403</v>
      </c>
      <c r="Y227" s="145">
        <f t="shared" si="82"/>
        <v>4624</v>
      </c>
      <c r="Z227" s="145">
        <f t="shared" si="83"/>
        <v>4740</v>
      </c>
      <c r="AA227" s="528">
        <f t="shared" si="84"/>
        <v>4859</v>
      </c>
      <c r="AB227" s="618">
        <f t="shared" si="85"/>
        <v>725.25</v>
      </c>
      <c r="AC227" s="619">
        <f t="shared" si="85"/>
        <v>804.25</v>
      </c>
      <c r="AD227" s="619">
        <f t="shared" si="85"/>
        <v>853.75</v>
      </c>
      <c r="AE227" s="568">
        <f t="shared" si="85"/>
        <v>718.17499999999973</v>
      </c>
      <c r="AF227" s="568">
        <f t="shared" si="85"/>
        <v>727.875</v>
      </c>
      <c r="AG227" s="569">
        <f t="shared" si="91"/>
        <v>737.35000000000036</v>
      </c>
      <c r="AH227" s="588">
        <v>1.56</v>
      </c>
      <c r="AI227" s="147">
        <f t="shared" si="77"/>
        <v>1.677</v>
      </c>
      <c r="AJ227" s="147">
        <f t="shared" si="86"/>
        <v>1.76085</v>
      </c>
      <c r="AK227" s="147">
        <f t="shared" si="87"/>
        <v>1.8488925</v>
      </c>
      <c r="AL227" s="147">
        <f t="shared" si="88"/>
        <v>1.8951148125000001</v>
      </c>
      <c r="AM227" s="148">
        <f t="shared" si="89"/>
        <v>1.9424926828125002</v>
      </c>
    </row>
    <row r="228" spans="1:39" ht="13.5" thickBot="1" x14ac:dyDescent="0.25">
      <c r="A228" s="1010"/>
      <c r="B228" s="611" t="s">
        <v>147</v>
      </c>
      <c r="C228" s="615" t="s">
        <v>122</v>
      </c>
      <c r="D228" s="89">
        <v>3090.5</v>
      </c>
      <c r="E228" s="90">
        <v>3275.5</v>
      </c>
      <c r="F228" s="90">
        <v>3407.5</v>
      </c>
      <c r="G228" s="173">
        <v>3714.5374999999995</v>
      </c>
      <c r="H228" s="173">
        <v>3790.15</v>
      </c>
      <c r="I228" s="608">
        <v>3867.625</v>
      </c>
      <c r="J228" s="525">
        <f t="shared" si="78"/>
        <v>3280.375</v>
      </c>
      <c r="K228" s="526">
        <f t="shared" si="78"/>
        <v>3491.375</v>
      </c>
      <c r="L228" s="526">
        <f t="shared" si="78"/>
        <v>3642.125</v>
      </c>
      <c r="M228" s="173">
        <f t="shared" si="90"/>
        <v>3926.9031249999998</v>
      </c>
      <c r="N228" s="173">
        <f t="shared" si="71"/>
        <v>4012.3625000000002</v>
      </c>
      <c r="O228" s="174">
        <f t="shared" si="72"/>
        <v>4099.71875</v>
      </c>
      <c r="P228" s="525">
        <f t="shared" si="79"/>
        <v>189.875</v>
      </c>
      <c r="Q228" s="526">
        <f t="shared" si="79"/>
        <v>215.875</v>
      </c>
      <c r="R228" s="526">
        <f t="shared" si="79"/>
        <v>234.625</v>
      </c>
      <c r="S228" s="561">
        <f t="shared" si="79"/>
        <v>212.36562500000036</v>
      </c>
      <c r="T228" s="561">
        <f t="shared" si="74"/>
        <v>222.21250000000009</v>
      </c>
      <c r="U228" s="562">
        <f t="shared" si="75"/>
        <v>232.09375</v>
      </c>
      <c r="V228" s="520">
        <v>3850</v>
      </c>
      <c r="W228" s="164">
        <f t="shared" si="80"/>
        <v>4139</v>
      </c>
      <c r="X228" s="164">
        <f t="shared" si="81"/>
        <v>4346</v>
      </c>
      <c r="Y228" s="164">
        <f t="shared" si="82"/>
        <v>4564</v>
      </c>
      <c r="Z228" s="164">
        <f t="shared" si="83"/>
        <v>4679</v>
      </c>
      <c r="AA228" s="529">
        <f t="shared" si="84"/>
        <v>4796</v>
      </c>
      <c r="AB228" s="620">
        <f t="shared" si="85"/>
        <v>759.5</v>
      </c>
      <c r="AC228" s="621">
        <f t="shared" si="85"/>
        <v>863.5</v>
      </c>
      <c r="AD228" s="621">
        <f t="shared" si="85"/>
        <v>938.5</v>
      </c>
      <c r="AE228" s="571">
        <f t="shared" si="85"/>
        <v>849.46250000000055</v>
      </c>
      <c r="AF228" s="571">
        <f t="shared" si="85"/>
        <v>888.84999999999991</v>
      </c>
      <c r="AG228" s="572">
        <f t="shared" si="91"/>
        <v>928.375</v>
      </c>
      <c r="AH228" s="589">
        <v>1.54</v>
      </c>
      <c r="AI228" s="149">
        <f t="shared" si="77"/>
        <v>1.6555</v>
      </c>
      <c r="AJ228" s="149">
        <f t="shared" si="86"/>
        <v>1.738275</v>
      </c>
      <c r="AK228" s="149">
        <f t="shared" si="87"/>
        <v>1.8251887500000001</v>
      </c>
      <c r="AL228" s="149">
        <f t="shared" si="88"/>
        <v>1.8708184687500002</v>
      </c>
      <c r="AM228" s="150">
        <f t="shared" si="89"/>
        <v>1.9175889304687503</v>
      </c>
    </row>
    <row r="229" spans="1:39" ht="25.5" x14ac:dyDescent="0.2">
      <c r="A229" s="1008">
        <v>8</v>
      </c>
      <c r="B229" s="609" t="s">
        <v>191</v>
      </c>
      <c r="C229" s="613" t="s">
        <v>122</v>
      </c>
      <c r="D229" s="160">
        <v>3554</v>
      </c>
      <c r="E229" s="161">
        <v>3793</v>
      </c>
      <c r="F229" s="161">
        <v>3973.5</v>
      </c>
      <c r="G229" s="170">
        <v>4400.1374999999989</v>
      </c>
      <c r="H229" s="170">
        <v>4523.2375000000002</v>
      </c>
      <c r="I229" s="606">
        <v>4647.8375000000005</v>
      </c>
      <c r="J229" s="521">
        <f t="shared" si="78"/>
        <v>3687.25</v>
      </c>
      <c r="K229" s="522">
        <f t="shared" si="78"/>
        <v>3943.25</v>
      </c>
      <c r="L229" s="522">
        <f t="shared" si="78"/>
        <v>4133.625</v>
      </c>
      <c r="M229" s="170">
        <f t="shared" si="90"/>
        <v>4511.3531249999996</v>
      </c>
      <c r="N229" s="170">
        <f t="shared" si="71"/>
        <v>4634.1781250000004</v>
      </c>
      <c r="O229" s="171">
        <f t="shared" si="72"/>
        <v>4758.8781250000002</v>
      </c>
      <c r="P229" s="521">
        <f t="shared" si="79"/>
        <v>133.25</v>
      </c>
      <c r="Q229" s="522">
        <f t="shared" si="79"/>
        <v>150.25</v>
      </c>
      <c r="R229" s="522">
        <f t="shared" si="79"/>
        <v>160.125</v>
      </c>
      <c r="S229" s="555">
        <f t="shared" si="79"/>
        <v>111.21562500000073</v>
      </c>
      <c r="T229" s="555">
        <f t="shared" si="74"/>
        <v>110.94062500000018</v>
      </c>
      <c r="U229" s="556">
        <f t="shared" si="75"/>
        <v>111.04062499999964</v>
      </c>
      <c r="V229" s="518">
        <v>4087</v>
      </c>
      <c r="W229" s="162">
        <f t="shared" si="80"/>
        <v>4394</v>
      </c>
      <c r="X229" s="162">
        <f t="shared" si="81"/>
        <v>4614</v>
      </c>
      <c r="Y229" s="162">
        <f t="shared" si="82"/>
        <v>4845</v>
      </c>
      <c r="Z229" s="162">
        <f t="shared" si="83"/>
        <v>4967</v>
      </c>
      <c r="AA229" s="527">
        <f t="shared" si="84"/>
        <v>5092</v>
      </c>
      <c r="AB229" s="616">
        <f t="shared" si="85"/>
        <v>533</v>
      </c>
      <c r="AC229" s="617">
        <f t="shared" si="85"/>
        <v>601</v>
      </c>
      <c r="AD229" s="617">
        <f t="shared" si="85"/>
        <v>640.5</v>
      </c>
      <c r="AE229" s="573">
        <f t="shared" si="85"/>
        <v>444.86250000000109</v>
      </c>
      <c r="AF229" s="573">
        <f t="shared" si="85"/>
        <v>443.76249999999982</v>
      </c>
      <c r="AG229" s="574">
        <f t="shared" si="91"/>
        <v>444.16249999999945</v>
      </c>
      <c r="AH229" s="587">
        <v>1.63</v>
      </c>
      <c r="AI229" s="152">
        <f t="shared" si="77"/>
        <v>1.7522499999999999</v>
      </c>
      <c r="AJ229" s="152">
        <f t="shared" si="86"/>
        <v>1.8398625</v>
      </c>
      <c r="AK229" s="152">
        <f t="shared" si="87"/>
        <v>1.9318556249999999</v>
      </c>
      <c r="AL229" s="152">
        <f t="shared" si="88"/>
        <v>1.9801520156249999</v>
      </c>
      <c r="AM229" s="153">
        <f t="shared" si="89"/>
        <v>2.0296558160156248</v>
      </c>
    </row>
    <row r="230" spans="1:39" x14ac:dyDescent="0.2">
      <c r="A230" s="1009"/>
      <c r="B230" s="610" t="s">
        <v>132</v>
      </c>
      <c r="C230" s="614" t="s">
        <v>122</v>
      </c>
      <c r="D230" s="87">
        <v>4856.5</v>
      </c>
      <c r="E230" s="84">
        <v>5194.75</v>
      </c>
      <c r="F230" s="84">
        <v>5445.5</v>
      </c>
      <c r="G230" s="169">
        <v>5922.9124999999995</v>
      </c>
      <c r="H230" s="169">
        <v>6081.9749999999995</v>
      </c>
      <c r="I230" s="607">
        <v>6244.9000000000005</v>
      </c>
      <c r="J230" s="523">
        <f t="shared" si="78"/>
        <v>5379.875</v>
      </c>
      <c r="K230" s="524">
        <f t="shared" si="78"/>
        <v>5764.0625</v>
      </c>
      <c r="L230" s="524">
        <f t="shared" si="78"/>
        <v>6045.625</v>
      </c>
      <c r="M230" s="169">
        <f t="shared" si="90"/>
        <v>6501.9343749999998</v>
      </c>
      <c r="N230" s="169">
        <f t="shared" si="71"/>
        <v>6672.7312499999998</v>
      </c>
      <c r="O230" s="172">
        <f t="shared" si="72"/>
        <v>6847.9250000000002</v>
      </c>
      <c r="P230" s="523">
        <f t="shared" si="79"/>
        <v>523.375</v>
      </c>
      <c r="Q230" s="524">
        <f t="shared" si="79"/>
        <v>569.3125</v>
      </c>
      <c r="R230" s="524">
        <f t="shared" si="79"/>
        <v>600.125</v>
      </c>
      <c r="S230" s="558">
        <f t="shared" si="79"/>
        <v>579.02187500000036</v>
      </c>
      <c r="T230" s="558">
        <f t="shared" si="74"/>
        <v>590.75625000000036</v>
      </c>
      <c r="U230" s="559">
        <f t="shared" si="75"/>
        <v>603.02499999999964</v>
      </c>
      <c r="V230" s="519">
        <v>6950</v>
      </c>
      <c r="W230" s="145">
        <f t="shared" si="80"/>
        <v>7472</v>
      </c>
      <c r="X230" s="145">
        <f t="shared" si="81"/>
        <v>7846</v>
      </c>
      <c r="Y230" s="145">
        <f t="shared" si="82"/>
        <v>8239</v>
      </c>
      <c r="Z230" s="145">
        <f t="shared" si="83"/>
        <v>8445</v>
      </c>
      <c r="AA230" s="528">
        <f t="shared" si="84"/>
        <v>8657</v>
      </c>
      <c r="AB230" s="618">
        <f t="shared" si="85"/>
        <v>2093.5</v>
      </c>
      <c r="AC230" s="619">
        <f t="shared" si="85"/>
        <v>2277.25</v>
      </c>
      <c r="AD230" s="619">
        <f t="shared" si="85"/>
        <v>2400.5</v>
      </c>
      <c r="AE230" s="568">
        <f t="shared" si="85"/>
        <v>2316.0875000000005</v>
      </c>
      <c r="AF230" s="568">
        <f t="shared" si="85"/>
        <v>2363.0250000000005</v>
      </c>
      <c r="AG230" s="569">
        <f t="shared" si="91"/>
        <v>2412.0999999999995</v>
      </c>
      <c r="AH230" s="588">
        <v>1.58</v>
      </c>
      <c r="AI230" s="147">
        <f t="shared" si="77"/>
        <v>1.6985000000000001</v>
      </c>
      <c r="AJ230" s="147">
        <f t="shared" si="86"/>
        <v>1.783425</v>
      </c>
      <c r="AK230" s="147">
        <f t="shared" si="87"/>
        <v>1.87259625</v>
      </c>
      <c r="AL230" s="147">
        <f t="shared" si="88"/>
        <v>1.91941115625</v>
      </c>
      <c r="AM230" s="148">
        <f t="shared" si="89"/>
        <v>1.9673964351562501</v>
      </c>
    </row>
    <row r="231" spans="1:39" x14ac:dyDescent="0.2">
      <c r="A231" s="1009"/>
      <c r="B231" s="610" t="s">
        <v>148</v>
      </c>
      <c r="C231" s="614" t="s">
        <v>122</v>
      </c>
      <c r="D231" s="87">
        <v>3196.5</v>
      </c>
      <c r="E231" s="84">
        <v>3412</v>
      </c>
      <c r="F231" s="84">
        <v>3574</v>
      </c>
      <c r="G231" s="169">
        <v>3935.15</v>
      </c>
      <c r="H231" s="169">
        <v>4043.1749999999997</v>
      </c>
      <c r="I231" s="607">
        <v>4152.7</v>
      </c>
      <c r="J231" s="523">
        <f t="shared" si="78"/>
        <v>3372.375</v>
      </c>
      <c r="K231" s="524">
        <f t="shared" si="78"/>
        <v>3607.25</v>
      </c>
      <c r="L231" s="524">
        <f t="shared" si="78"/>
        <v>3781.25</v>
      </c>
      <c r="M231" s="169">
        <f t="shared" si="90"/>
        <v>4107.3625000000002</v>
      </c>
      <c r="N231" s="169">
        <f t="shared" si="71"/>
        <v>4217.3812499999995</v>
      </c>
      <c r="O231" s="172">
        <f t="shared" si="72"/>
        <v>4329.2749999999996</v>
      </c>
      <c r="P231" s="523">
        <f t="shared" si="79"/>
        <v>175.875</v>
      </c>
      <c r="Q231" s="524">
        <f t="shared" si="79"/>
        <v>195.25</v>
      </c>
      <c r="R231" s="524">
        <f t="shared" si="79"/>
        <v>207.25</v>
      </c>
      <c r="S231" s="558">
        <f t="shared" si="79"/>
        <v>172.21250000000009</v>
      </c>
      <c r="T231" s="558">
        <f t="shared" si="74"/>
        <v>174.20624999999973</v>
      </c>
      <c r="U231" s="559">
        <f t="shared" si="75"/>
        <v>176.57499999999982</v>
      </c>
      <c r="V231" s="519">
        <v>3900</v>
      </c>
      <c r="W231" s="145">
        <f t="shared" si="80"/>
        <v>4193</v>
      </c>
      <c r="X231" s="145">
        <f t="shared" si="81"/>
        <v>4403</v>
      </c>
      <c r="Y231" s="145">
        <f t="shared" si="82"/>
        <v>4624</v>
      </c>
      <c r="Z231" s="145">
        <f t="shared" si="83"/>
        <v>4740</v>
      </c>
      <c r="AA231" s="528">
        <f t="shared" si="84"/>
        <v>4859</v>
      </c>
      <c r="AB231" s="618">
        <f t="shared" si="85"/>
        <v>703.5</v>
      </c>
      <c r="AC231" s="619">
        <f t="shared" si="85"/>
        <v>781</v>
      </c>
      <c r="AD231" s="619">
        <f t="shared" si="85"/>
        <v>829</v>
      </c>
      <c r="AE231" s="568">
        <f t="shared" si="85"/>
        <v>688.84999999999991</v>
      </c>
      <c r="AF231" s="568">
        <f t="shared" si="85"/>
        <v>696.82500000000027</v>
      </c>
      <c r="AG231" s="569">
        <f t="shared" si="91"/>
        <v>706.30000000000018</v>
      </c>
      <c r="AH231" s="588">
        <v>1.56</v>
      </c>
      <c r="AI231" s="147">
        <f t="shared" si="77"/>
        <v>1.677</v>
      </c>
      <c r="AJ231" s="147">
        <f t="shared" si="86"/>
        <v>1.76085</v>
      </c>
      <c r="AK231" s="147">
        <f t="shared" si="87"/>
        <v>1.8488925</v>
      </c>
      <c r="AL231" s="147">
        <f t="shared" si="88"/>
        <v>1.8951148125000001</v>
      </c>
      <c r="AM231" s="148">
        <f t="shared" si="89"/>
        <v>1.9424926828125002</v>
      </c>
    </row>
    <row r="232" spans="1:39" ht="13.5" thickBot="1" x14ac:dyDescent="0.25">
      <c r="A232" s="1010"/>
      <c r="B232" s="611" t="s">
        <v>133</v>
      </c>
      <c r="C232" s="615" t="s">
        <v>122</v>
      </c>
      <c r="D232" s="89">
        <v>3090.5</v>
      </c>
      <c r="E232" s="90">
        <v>3275.5</v>
      </c>
      <c r="F232" s="90">
        <v>3407.5</v>
      </c>
      <c r="G232" s="173">
        <v>3714.5374999999995</v>
      </c>
      <c r="H232" s="173">
        <v>3790.15</v>
      </c>
      <c r="I232" s="608">
        <v>3867.625</v>
      </c>
      <c r="J232" s="525">
        <f t="shared" si="78"/>
        <v>3280.375</v>
      </c>
      <c r="K232" s="526">
        <f t="shared" si="78"/>
        <v>3491.375</v>
      </c>
      <c r="L232" s="526">
        <f t="shared" si="78"/>
        <v>3642.125</v>
      </c>
      <c r="M232" s="173">
        <f t="shared" si="90"/>
        <v>3926.9031249999998</v>
      </c>
      <c r="N232" s="173">
        <f t="shared" si="71"/>
        <v>4012.3625000000002</v>
      </c>
      <c r="O232" s="174">
        <f t="shared" si="72"/>
        <v>4099.71875</v>
      </c>
      <c r="P232" s="525">
        <f t="shared" si="79"/>
        <v>189.875</v>
      </c>
      <c r="Q232" s="526">
        <f t="shared" si="79"/>
        <v>215.875</v>
      </c>
      <c r="R232" s="526">
        <f t="shared" si="79"/>
        <v>234.625</v>
      </c>
      <c r="S232" s="561">
        <f t="shared" si="79"/>
        <v>212.36562500000036</v>
      </c>
      <c r="T232" s="561">
        <f t="shared" si="74"/>
        <v>222.21250000000009</v>
      </c>
      <c r="U232" s="562">
        <f t="shared" si="75"/>
        <v>232.09375</v>
      </c>
      <c r="V232" s="520">
        <v>3850</v>
      </c>
      <c r="W232" s="164">
        <f t="shared" si="80"/>
        <v>4139</v>
      </c>
      <c r="X232" s="164">
        <f t="shared" si="81"/>
        <v>4346</v>
      </c>
      <c r="Y232" s="164">
        <f t="shared" si="82"/>
        <v>4564</v>
      </c>
      <c r="Z232" s="164">
        <f t="shared" si="83"/>
        <v>4679</v>
      </c>
      <c r="AA232" s="529">
        <f t="shared" si="84"/>
        <v>4796</v>
      </c>
      <c r="AB232" s="620">
        <f t="shared" si="85"/>
        <v>759.5</v>
      </c>
      <c r="AC232" s="621">
        <f t="shared" si="85"/>
        <v>863.5</v>
      </c>
      <c r="AD232" s="621">
        <f t="shared" si="85"/>
        <v>938.5</v>
      </c>
      <c r="AE232" s="571">
        <f t="shared" si="85"/>
        <v>849.46250000000055</v>
      </c>
      <c r="AF232" s="571">
        <f t="shared" si="85"/>
        <v>888.84999999999991</v>
      </c>
      <c r="AG232" s="572">
        <f t="shared" si="91"/>
        <v>928.375</v>
      </c>
      <c r="AH232" s="589">
        <v>1.54</v>
      </c>
      <c r="AI232" s="149">
        <f t="shared" si="77"/>
        <v>1.6555</v>
      </c>
      <c r="AJ232" s="149">
        <f t="shared" si="86"/>
        <v>1.738275</v>
      </c>
      <c r="AK232" s="149">
        <f t="shared" si="87"/>
        <v>1.8251887500000001</v>
      </c>
      <c r="AL232" s="149">
        <f t="shared" si="88"/>
        <v>1.8708184687500002</v>
      </c>
      <c r="AM232" s="150">
        <f t="shared" si="89"/>
        <v>1.9175889304687503</v>
      </c>
    </row>
    <row r="233" spans="1:39" ht="25.5" x14ac:dyDescent="0.2">
      <c r="A233" s="1041">
        <v>9</v>
      </c>
      <c r="B233" s="609" t="s">
        <v>192</v>
      </c>
      <c r="C233" s="613" t="s">
        <v>122</v>
      </c>
      <c r="D233" s="160">
        <v>3595.25</v>
      </c>
      <c r="E233" s="161">
        <v>3836.5</v>
      </c>
      <c r="F233" s="161">
        <v>4019.25</v>
      </c>
      <c r="G233" s="170">
        <v>4454.4749999999995</v>
      </c>
      <c r="H233" s="170">
        <v>4580.1624999999995</v>
      </c>
      <c r="I233" s="606">
        <v>4706.4875000000002</v>
      </c>
      <c r="J233" s="521">
        <f t="shared" si="78"/>
        <v>3718.1875</v>
      </c>
      <c r="K233" s="522">
        <f t="shared" si="78"/>
        <v>3975.875</v>
      </c>
      <c r="L233" s="522">
        <f t="shared" si="78"/>
        <v>4167.9375</v>
      </c>
      <c r="M233" s="170">
        <f t="shared" si="90"/>
        <v>4552.1062499999998</v>
      </c>
      <c r="N233" s="170">
        <f t="shared" si="71"/>
        <v>4676.8718749999998</v>
      </c>
      <c r="O233" s="171">
        <f t="shared" si="72"/>
        <v>4802.8656250000004</v>
      </c>
      <c r="P233" s="521">
        <f t="shared" si="79"/>
        <v>122.9375</v>
      </c>
      <c r="Q233" s="522">
        <f t="shared" si="79"/>
        <v>139.375</v>
      </c>
      <c r="R233" s="522">
        <f t="shared" si="79"/>
        <v>148.6875</v>
      </c>
      <c r="S233" s="555">
        <f t="shared" si="79"/>
        <v>97.631250000000364</v>
      </c>
      <c r="T233" s="555">
        <f t="shared" si="74"/>
        <v>96.709375000000364</v>
      </c>
      <c r="U233" s="556">
        <f t="shared" si="75"/>
        <v>96.378125000000182</v>
      </c>
      <c r="V233" s="518">
        <v>4087</v>
      </c>
      <c r="W233" s="162">
        <f t="shared" si="80"/>
        <v>4394</v>
      </c>
      <c r="X233" s="162">
        <f t="shared" si="81"/>
        <v>4614</v>
      </c>
      <c r="Y233" s="162">
        <f t="shared" si="82"/>
        <v>4845</v>
      </c>
      <c r="Z233" s="162">
        <f t="shared" si="83"/>
        <v>4967</v>
      </c>
      <c r="AA233" s="527">
        <f t="shared" si="84"/>
        <v>5092</v>
      </c>
      <c r="AB233" s="616">
        <f t="shared" si="85"/>
        <v>491.75</v>
      </c>
      <c r="AC233" s="617">
        <f t="shared" si="85"/>
        <v>557.5</v>
      </c>
      <c r="AD233" s="617">
        <f t="shared" si="85"/>
        <v>594.75</v>
      </c>
      <c r="AE233" s="573">
        <f t="shared" si="85"/>
        <v>390.52500000000055</v>
      </c>
      <c r="AF233" s="573">
        <f t="shared" si="85"/>
        <v>386.83750000000055</v>
      </c>
      <c r="AG233" s="574">
        <f t="shared" si="91"/>
        <v>385.51249999999982</v>
      </c>
      <c r="AH233" s="587">
        <v>1.63</v>
      </c>
      <c r="AI233" s="152">
        <f t="shared" si="77"/>
        <v>1.7522499999999999</v>
      </c>
      <c r="AJ233" s="152">
        <f t="shared" si="86"/>
        <v>1.8398625</v>
      </c>
      <c r="AK233" s="152">
        <f t="shared" si="87"/>
        <v>1.9318556249999999</v>
      </c>
      <c r="AL233" s="152">
        <f t="shared" si="88"/>
        <v>1.9801520156249999</v>
      </c>
      <c r="AM233" s="153">
        <f t="shared" si="89"/>
        <v>2.0296558160156248</v>
      </c>
    </row>
    <row r="234" spans="1:39" x14ac:dyDescent="0.2">
      <c r="A234" s="1042"/>
      <c r="B234" s="610" t="s">
        <v>149</v>
      </c>
      <c r="C234" s="614" t="s">
        <v>122</v>
      </c>
      <c r="D234" s="87">
        <v>3377.5</v>
      </c>
      <c r="E234" s="84">
        <v>3604.75</v>
      </c>
      <c r="F234" s="84">
        <v>3775.75</v>
      </c>
      <c r="G234" s="169">
        <v>4173.375</v>
      </c>
      <c r="H234" s="169">
        <v>4290.1624999999995</v>
      </c>
      <c r="I234" s="607">
        <v>4408.4499999999989</v>
      </c>
      <c r="J234" s="523">
        <f t="shared" si="78"/>
        <v>3520.625</v>
      </c>
      <c r="K234" s="524">
        <f t="shared" si="78"/>
        <v>3765.3125</v>
      </c>
      <c r="L234" s="524">
        <f t="shared" si="78"/>
        <v>3946.8125</v>
      </c>
      <c r="M234" s="169">
        <f t="shared" si="90"/>
        <v>4300.78125</v>
      </c>
      <c r="N234" s="169">
        <f t="shared" si="71"/>
        <v>4417.8718749999998</v>
      </c>
      <c r="O234" s="172">
        <f t="shared" si="72"/>
        <v>4536.8374999999996</v>
      </c>
      <c r="P234" s="523">
        <f t="shared" si="79"/>
        <v>143.125</v>
      </c>
      <c r="Q234" s="524">
        <f t="shared" si="79"/>
        <v>160.5625</v>
      </c>
      <c r="R234" s="524">
        <f t="shared" si="79"/>
        <v>171.0625</v>
      </c>
      <c r="S234" s="558">
        <f t="shared" si="79"/>
        <v>127.40625</v>
      </c>
      <c r="T234" s="558">
        <f t="shared" si="74"/>
        <v>127.70937500000036</v>
      </c>
      <c r="U234" s="559">
        <f t="shared" si="75"/>
        <v>128.38750000000073</v>
      </c>
      <c r="V234" s="519">
        <v>3950</v>
      </c>
      <c r="W234" s="145">
        <f t="shared" si="80"/>
        <v>4247</v>
      </c>
      <c r="X234" s="145">
        <f t="shared" si="81"/>
        <v>4460</v>
      </c>
      <c r="Y234" s="145">
        <f t="shared" si="82"/>
        <v>4683</v>
      </c>
      <c r="Z234" s="145">
        <f t="shared" si="83"/>
        <v>4801</v>
      </c>
      <c r="AA234" s="528">
        <f t="shared" si="84"/>
        <v>4922</v>
      </c>
      <c r="AB234" s="618">
        <f t="shared" si="85"/>
        <v>572.5</v>
      </c>
      <c r="AC234" s="619">
        <f t="shared" si="85"/>
        <v>642.25</v>
      </c>
      <c r="AD234" s="619">
        <f t="shared" si="85"/>
        <v>684.25</v>
      </c>
      <c r="AE234" s="568">
        <f t="shared" si="85"/>
        <v>509.625</v>
      </c>
      <c r="AF234" s="568">
        <f t="shared" si="85"/>
        <v>510.83750000000055</v>
      </c>
      <c r="AG234" s="569">
        <f t="shared" si="91"/>
        <v>513.55000000000109</v>
      </c>
      <c r="AH234" s="588">
        <v>1.58</v>
      </c>
      <c r="AI234" s="147">
        <f t="shared" si="77"/>
        <v>1.6985000000000001</v>
      </c>
      <c r="AJ234" s="147">
        <f t="shared" si="86"/>
        <v>1.783425</v>
      </c>
      <c r="AK234" s="147">
        <f t="shared" si="87"/>
        <v>1.87259625</v>
      </c>
      <c r="AL234" s="147">
        <f t="shared" si="88"/>
        <v>1.91941115625</v>
      </c>
      <c r="AM234" s="148">
        <f t="shared" si="89"/>
        <v>1.9673964351562501</v>
      </c>
    </row>
    <row r="235" spans="1:39" x14ac:dyDescent="0.2">
      <c r="A235" s="1042"/>
      <c r="B235" s="610" t="s">
        <v>150</v>
      </c>
      <c r="C235" s="614" t="s">
        <v>122</v>
      </c>
      <c r="D235" s="87">
        <v>3217.5</v>
      </c>
      <c r="E235" s="84">
        <v>3433.75</v>
      </c>
      <c r="F235" s="84">
        <v>3597.25</v>
      </c>
      <c r="G235" s="169">
        <v>3962.75</v>
      </c>
      <c r="H235" s="169">
        <v>4071.6375000000003</v>
      </c>
      <c r="I235" s="607">
        <v>4182.8874999999998</v>
      </c>
      <c r="J235" s="523">
        <f t="shared" si="78"/>
        <v>3388.125</v>
      </c>
      <c r="K235" s="524">
        <f t="shared" si="78"/>
        <v>3623.5625</v>
      </c>
      <c r="L235" s="524">
        <f t="shared" si="78"/>
        <v>3798.6875</v>
      </c>
      <c r="M235" s="169">
        <f t="shared" si="90"/>
        <v>4128.0625</v>
      </c>
      <c r="N235" s="169">
        <f t="shared" si="71"/>
        <v>4238.7281250000005</v>
      </c>
      <c r="O235" s="172">
        <f t="shared" si="72"/>
        <v>4351.9156249999996</v>
      </c>
      <c r="P235" s="523">
        <f t="shared" si="79"/>
        <v>170.625</v>
      </c>
      <c r="Q235" s="524">
        <f t="shared" si="79"/>
        <v>189.8125</v>
      </c>
      <c r="R235" s="524">
        <f t="shared" si="79"/>
        <v>201.4375</v>
      </c>
      <c r="S235" s="558">
        <f t="shared" si="79"/>
        <v>165.3125</v>
      </c>
      <c r="T235" s="558">
        <f t="shared" si="74"/>
        <v>167.09062500000027</v>
      </c>
      <c r="U235" s="559">
        <f t="shared" si="75"/>
        <v>169.02812499999982</v>
      </c>
      <c r="V235" s="519">
        <v>3900</v>
      </c>
      <c r="W235" s="145">
        <f t="shared" si="80"/>
        <v>4193</v>
      </c>
      <c r="X235" s="145">
        <f t="shared" si="81"/>
        <v>4403</v>
      </c>
      <c r="Y235" s="145">
        <f t="shared" si="82"/>
        <v>4624</v>
      </c>
      <c r="Z235" s="145">
        <f t="shared" si="83"/>
        <v>4740</v>
      </c>
      <c r="AA235" s="528">
        <f t="shared" si="84"/>
        <v>4859</v>
      </c>
      <c r="AB235" s="618">
        <f t="shared" si="85"/>
        <v>682.5</v>
      </c>
      <c r="AC235" s="619">
        <f t="shared" si="85"/>
        <v>759.25</v>
      </c>
      <c r="AD235" s="619">
        <f t="shared" si="85"/>
        <v>805.75</v>
      </c>
      <c r="AE235" s="568">
        <f t="shared" si="85"/>
        <v>661.25</v>
      </c>
      <c r="AF235" s="568">
        <f t="shared" si="85"/>
        <v>668.36249999999973</v>
      </c>
      <c r="AG235" s="569">
        <f t="shared" si="91"/>
        <v>676.11250000000018</v>
      </c>
      <c r="AH235" s="588">
        <v>1.56</v>
      </c>
      <c r="AI235" s="147">
        <f t="shared" si="77"/>
        <v>1.677</v>
      </c>
      <c r="AJ235" s="147">
        <f t="shared" si="86"/>
        <v>1.76085</v>
      </c>
      <c r="AK235" s="147">
        <f t="shared" si="87"/>
        <v>1.8488925</v>
      </c>
      <c r="AL235" s="147">
        <f t="shared" si="88"/>
        <v>1.8951148125000001</v>
      </c>
      <c r="AM235" s="148">
        <f t="shared" si="89"/>
        <v>1.9424926828125002</v>
      </c>
    </row>
    <row r="236" spans="1:39" ht="13.5" thickBot="1" x14ac:dyDescent="0.25">
      <c r="A236" s="1043"/>
      <c r="B236" s="611" t="s">
        <v>151</v>
      </c>
      <c r="C236" s="615" t="s">
        <v>122</v>
      </c>
      <c r="D236" s="89">
        <v>3090.5</v>
      </c>
      <c r="E236" s="90">
        <v>3275.5</v>
      </c>
      <c r="F236" s="90">
        <v>3407.5</v>
      </c>
      <c r="G236" s="173">
        <v>3714.5374999999995</v>
      </c>
      <c r="H236" s="173">
        <v>3790.15</v>
      </c>
      <c r="I236" s="608">
        <v>3867.625</v>
      </c>
      <c r="J236" s="525">
        <f t="shared" si="78"/>
        <v>3280.375</v>
      </c>
      <c r="K236" s="526">
        <f t="shared" si="78"/>
        <v>3491.375</v>
      </c>
      <c r="L236" s="526">
        <f t="shared" si="78"/>
        <v>3642.125</v>
      </c>
      <c r="M236" s="173">
        <f t="shared" si="90"/>
        <v>3926.9031249999998</v>
      </c>
      <c r="N236" s="173">
        <f t="shared" si="71"/>
        <v>4012.3625000000002</v>
      </c>
      <c r="O236" s="174">
        <f t="shared" si="72"/>
        <v>4099.71875</v>
      </c>
      <c r="P236" s="525">
        <f t="shared" si="79"/>
        <v>189.875</v>
      </c>
      <c r="Q236" s="526">
        <f t="shared" si="79"/>
        <v>215.875</v>
      </c>
      <c r="R236" s="526">
        <f t="shared" si="79"/>
        <v>234.625</v>
      </c>
      <c r="S236" s="561">
        <f t="shared" si="79"/>
        <v>212.36562500000036</v>
      </c>
      <c r="T236" s="561">
        <f t="shared" si="74"/>
        <v>222.21250000000009</v>
      </c>
      <c r="U236" s="562">
        <f t="shared" si="75"/>
        <v>232.09375</v>
      </c>
      <c r="V236" s="520">
        <v>3850</v>
      </c>
      <c r="W236" s="164">
        <f t="shared" si="80"/>
        <v>4139</v>
      </c>
      <c r="X236" s="164">
        <f t="shared" si="81"/>
        <v>4346</v>
      </c>
      <c r="Y236" s="164">
        <f t="shared" si="82"/>
        <v>4564</v>
      </c>
      <c r="Z236" s="164">
        <f t="shared" si="83"/>
        <v>4679</v>
      </c>
      <c r="AA236" s="529">
        <f t="shared" si="84"/>
        <v>4796</v>
      </c>
      <c r="AB236" s="620">
        <f t="shared" si="85"/>
        <v>759.5</v>
      </c>
      <c r="AC236" s="621">
        <f t="shared" si="85"/>
        <v>863.5</v>
      </c>
      <c r="AD236" s="621">
        <f t="shared" si="85"/>
        <v>938.5</v>
      </c>
      <c r="AE236" s="571">
        <f t="shared" si="85"/>
        <v>849.46250000000055</v>
      </c>
      <c r="AF236" s="571">
        <f t="shared" si="85"/>
        <v>888.84999999999991</v>
      </c>
      <c r="AG236" s="572">
        <f t="shared" si="91"/>
        <v>928.375</v>
      </c>
      <c r="AH236" s="589">
        <v>1.54</v>
      </c>
      <c r="AI236" s="149">
        <f t="shared" si="77"/>
        <v>1.6555</v>
      </c>
      <c r="AJ236" s="149">
        <f t="shared" si="86"/>
        <v>1.738275</v>
      </c>
      <c r="AK236" s="149">
        <f t="shared" si="87"/>
        <v>1.8251887500000001</v>
      </c>
      <c r="AL236" s="149">
        <f t="shared" si="88"/>
        <v>1.8708184687500002</v>
      </c>
      <c r="AM236" s="150">
        <f t="shared" si="89"/>
        <v>1.9175889304687503</v>
      </c>
    </row>
    <row r="237" spans="1:39" x14ac:dyDescent="0.2">
      <c r="A237" s="1008">
        <v>10</v>
      </c>
      <c r="B237" s="609" t="s">
        <v>152</v>
      </c>
      <c r="C237" s="613" t="s">
        <v>122</v>
      </c>
      <c r="D237" s="160">
        <v>3464</v>
      </c>
      <c r="E237" s="161">
        <v>3697</v>
      </c>
      <c r="F237" s="161">
        <v>3873</v>
      </c>
      <c r="G237" s="170">
        <v>4278.5249999999996</v>
      </c>
      <c r="H237" s="170">
        <v>4397.3125</v>
      </c>
      <c r="I237" s="606">
        <v>4518.4624999999996</v>
      </c>
      <c r="J237" s="521">
        <f t="shared" si="78"/>
        <v>3619.75</v>
      </c>
      <c r="K237" s="522">
        <f t="shared" si="78"/>
        <v>3871.25</v>
      </c>
      <c r="L237" s="522">
        <f t="shared" si="78"/>
        <v>4058.25</v>
      </c>
      <c r="M237" s="170">
        <f t="shared" si="90"/>
        <v>4420.1437499999993</v>
      </c>
      <c r="N237" s="170">
        <f t="shared" si="71"/>
        <v>4539.734375</v>
      </c>
      <c r="O237" s="171">
        <f t="shared" si="72"/>
        <v>4661.8468749999993</v>
      </c>
      <c r="P237" s="521">
        <f t="shared" si="79"/>
        <v>155.75</v>
      </c>
      <c r="Q237" s="522">
        <f t="shared" si="79"/>
        <v>174.25</v>
      </c>
      <c r="R237" s="522">
        <f t="shared" si="79"/>
        <v>185.25</v>
      </c>
      <c r="S237" s="555">
        <f t="shared" si="79"/>
        <v>141.61874999999964</v>
      </c>
      <c r="T237" s="555">
        <f t="shared" si="74"/>
        <v>142.421875</v>
      </c>
      <c r="U237" s="556">
        <f t="shared" si="75"/>
        <v>143.38437499999964</v>
      </c>
      <c r="V237" s="518">
        <v>4087</v>
      </c>
      <c r="W237" s="162">
        <f t="shared" si="80"/>
        <v>4394</v>
      </c>
      <c r="X237" s="162">
        <f t="shared" si="81"/>
        <v>4614</v>
      </c>
      <c r="Y237" s="162">
        <f t="shared" si="82"/>
        <v>4845</v>
      </c>
      <c r="Z237" s="162">
        <f t="shared" si="83"/>
        <v>4967</v>
      </c>
      <c r="AA237" s="527">
        <f t="shared" si="84"/>
        <v>5092</v>
      </c>
      <c r="AB237" s="616">
        <f t="shared" si="85"/>
        <v>623</v>
      </c>
      <c r="AC237" s="617">
        <f t="shared" si="85"/>
        <v>697</v>
      </c>
      <c r="AD237" s="617">
        <f t="shared" si="85"/>
        <v>741</v>
      </c>
      <c r="AE237" s="573">
        <f t="shared" si="85"/>
        <v>566.47500000000036</v>
      </c>
      <c r="AF237" s="573">
        <f t="shared" si="85"/>
        <v>569.6875</v>
      </c>
      <c r="AG237" s="574">
        <f t="shared" si="91"/>
        <v>573.53750000000036</v>
      </c>
      <c r="AH237" s="587">
        <v>1.63</v>
      </c>
      <c r="AI237" s="152">
        <f t="shared" si="77"/>
        <v>1.7522499999999999</v>
      </c>
      <c r="AJ237" s="152">
        <f t="shared" si="86"/>
        <v>1.8398625</v>
      </c>
      <c r="AK237" s="152">
        <f t="shared" si="87"/>
        <v>1.9318556249999999</v>
      </c>
      <c r="AL237" s="152">
        <f t="shared" si="88"/>
        <v>1.9801520156249999</v>
      </c>
      <c r="AM237" s="153">
        <f t="shared" si="89"/>
        <v>2.0296558160156248</v>
      </c>
    </row>
    <row r="238" spans="1:39" x14ac:dyDescent="0.2">
      <c r="A238" s="1009"/>
      <c r="B238" s="610" t="s">
        <v>153</v>
      </c>
      <c r="C238" s="614" t="s">
        <v>122</v>
      </c>
      <c r="D238" s="87">
        <v>3307.75</v>
      </c>
      <c r="E238" s="84">
        <v>3530.5</v>
      </c>
      <c r="F238" s="84">
        <v>3698.5</v>
      </c>
      <c r="G238" s="169">
        <v>4080.2249999999995</v>
      </c>
      <c r="H238" s="169">
        <v>4193.5625</v>
      </c>
      <c r="I238" s="607">
        <v>4308.3999999999996</v>
      </c>
      <c r="J238" s="523">
        <f t="shared" si="78"/>
        <v>3468.3125</v>
      </c>
      <c r="K238" s="524">
        <f t="shared" si="78"/>
        <v>3709.625</v>
      </c>
      <c r="L238" s="524">
        <f t="shared" si="78"/>
        <v>3888.875</v>
      </c>
      <c r="M238" s="169">
        <f t="shared" si="90"/>
        <v>4230.9187499999998</v>
      </c>
      <c r="N238" s="169">
        <f t="shared" si="71"/>
        <v>4345.421875</v>
      </c>
      <c r="O238" s="172">
        <f t="shared" si="72"/>
        <v>4461.7999999999993</v>
      </c>
      <c r="P238" s="523">
        <f t="shared" si="79"/>
        <v>160.5625</v>
      </c>
      <c r="Q238" s="524">
        <f t="shared" si="79"/>
        <v>179.125</v>
      </c>
      <c r="R238" s="524">
        <f t="shared" si="79"/>
        <v>190.375</v>
      </c>
      <c r="S238" s="558">
        <f t="shared" si="79"/>
        <v>150.69375000000036</v>
      </c>
      <c r="T238" s="558">
        <f t="shared" si="74"/>
        <v>151.859375</v>
      </c>
      <c r="U238" s="559">
        <f t="shared" si="75"/>
        <v>153.39999999999964</v>
      </c>
      <c r="V238" s="519">
        <v>3950</v>
      </c>
      <c r="W238" s="145">
        <f t="shared" si="80"/>
        <v>4247</v>
      </c>
      <c r="X238" s="145">
        <f t="shared" si="81"/>
        <v>4460</v>
      </c>
      <c r="Y238" s="145">
        <f t="shared" si="82"/>
        <v>4683</v>
      </c>
      <c r="Z238" s="145">
        <f t="shared" si="83"/>
        <v>4801</v>
      </c>
      <c r="AA238" s="528">
        <f t="shared" si="84"/>
        <v>4922</v>
      </c>
      <c r="AB238" s="618">
        <f t="shared" si="85"/>
        <v>642.25</v>
      </c>
      <c r="AC238" s="619">
        <f t="shared" si="85"/>
        <v>716.5</v>
      </c>
      <c r="AD238" s="619">
        <f t="shared" si="85"/>
        <v>761.5</v>
      </c>
      <c r="AE238" s="568">
        <f t="shared" si="85"/>
        <v>602.77500000000055</v>
      </c>
      <c r="AF238" s="568">
        <f t="shared" si="85"/>
        <v>607.4375</v>
      </c>
      <c r="AG238" s="569">
        <f t="shared" si="91"/>
        <v>613.60000000000036</v>
      </c>
      <c r="AH238" s="588">
        <v>1.58</v>
      </c>
      <c r="AI238" s="147">
        <f t="shared" si="77"/>
        <v>1.6985000000000001</v>
      </c>
      <c r="AJ238" s="147">
        <f t="shared" si="86"/>
        <v>1.783425</v>
      </c>
      <c r="AK238" s="147">
        <f t="shared" si="87"/>
        <v>1.87259625</v>
      </c>
      <c r="AL238" s="147">
        <f t="shared" si="88"/>
        <v>1.91941115625</v>
      </c>
      <c r="AM238" s="148">
        <f t="shared" si="89"/>
        <v>1.9673964351562501</v>
      </c>
    </row>
    <row r="239" spans="1:39" x14ac:dyDescent="0.2">
      <c r="A239" s="1009"/>
      <c r="B239" s="610" t="s">
        <v>154</v>
      </c>
      <c r="C239" s="614" t="s">
        <v>122</v>
      </c>
      <c r="D239" s="87">
        <v>3153.75</v>
      </c>
      <c r="E239" s="84">
        <v>3366.25</v>
      </c>
      <c r="F239" s="84">
        <v>3526</v>
      </c>
      <c r="G239" s="169">
        <v>3877.3624999999997</v>
      </c>
      <c r="H239" s="169">
        <v>3982.7999999999997</v>
      </c>
      <c r="I239" s="607">
        <v>4090.5999999999995</v>
      </c>
      <c r="J239" s="523">
        <f t="shared" si="78"/>
        <v>3340.3125</v>
      </c>
      <c r="K239" s="524">
        <f t="shared" si="78"/>
        <v>3572.9375</v>
      </c>
      <c r="L239" s="524">
        <f t="shared" si="78"/>
        <v>3745.25</v>
      </c>
      <c r="M239" s="169">
        <f t="shared" si="90"/>
        <v>4064.0218749999999</v>
      </c>
      <c r="N239" s="169">
        <f t="shared" si="71"/>
        <v>4172.0999999999995</v>
      </c>
      <c r="O239" s="172">
        <f t="shared" si="72"/>
        <v>4282.7</v>
      </c>
      <c r="P239" s="523">
        <f t="shared" si="79"/>
        <v>186.5625</v>
      </c>
      <c r="Q239" s="524">
        <f t="shared" si="79"/>
        <v>206.6875</v>
      </c>
      <c r="R239" s="524">
        <f t="shared" si="79"/>
        <v>219.25</v>
      </c>
      <c r="S239" s="558">
        <f t="shared" si="79"/>
        <v>186.65937500000018</v>
      </c>
      <c r="T239" s="558">
        <f t="shared" si="74"/>
        <v>189.29999999999973</v>
      </c>
      <c r="U239" s="559">
        <f t="shared" si="75"/>
        <v>192.10000000000036</v>
      </c>
      <c r="V239" s="519">
        <v>3900</v>
      </c>
      <c r="W239" s="145">
        <f t="shared" si="80"/>
        <v>4193</v>
      </c>
      <c r="X239" s="145">
        <f t="shared" si="81"/>
        <v>4403</v>
      </c>
      <c r="Y239" s="145">
        <f t="shared" si="82"/>
        <v>4624</v>
      </c>
      <c r="Z239" s="145">
        <f t="shared" si="83"/>
        <v>4740</v>
      </c>
      <c r="AA239" s="528">
        <f t="shared" si="84"/>
        <v>4859</v>
      </c>
      <c r="AB239" s="618">
        <f t="shared" si="85"/>
        <v>746.25</v>
      </c>
      <c r="AC239" s="619">
        <f t="shared" si="85"/>
        <v>826.75</v>
      </c>
      <c r="AD239" s="619">
        <f t="shared" si="85"/>
        <v>877</v>
      </c>
      <c r="AE239" s="568">
        <f t="shared" si="85"/>
        <v>746.63750000000027</v>
      </c>
      <c r="AF239" s="568">
        <f t="shared" si="85"/>
        <v>757.20000000000027</v>
      </c>
      <c r="AG239" s="569">
        <f t="shared" si="91"/>
        <v>768.40000000000055</v>
      </c>
      <c r="AH239" s="588">
        <v>1.56</v>
      </c>
      <c r="AI239" s="147">
        <f t="shared" si="77"/>
        <v>1.677</v>
      </c>
      <c r="AJ239" s="147">
        <f t="shared" si="86"/>
        <v>1.76085</v>
      </c>
      <c r="AK239" s="147">
        <f t="shared" si="87"/>
        <v>1.8488925</v>
      </c>
      <c r="AL239" s="147">
        <f t="shared" si="88"/>
        <v>1.8951148125000001</v>
      </c>
      <c r="AM239" s="148">
        <f t="shared" si="89"/>
        <v>1.9424926828125002</v>
      </c>
    </row>
    <row r="240" spans="1:39" ht="13.5" thickBot="1" x14ac:dyDescent="0.25">
      <c r="A240" s="1010"/>
      <c r="B240" s="611" t="s">
        <v>140</v>
      </c>
      <c r="C240" s="615" t="s">
        <v>122</v>
      </c>
      <c r="D240" s="89">
        <v>3090.5</v>
      </c>
      <c r="E240" s="90">
        <v>3275.5</v>
      </c>
      <c r="F240" s="90">
        <v>3407.5</v>
      </c>
      <c r="G240" s="173">
        <v>3714.5374999999995</v>
      </c>
      <c r="H240" s="173">
        <v>3790.15</v>
      </c>
      <c r="I240" s="608">
        <v>3867.625</v>
      </c>
      <c r="J240" s="525">
        <f t="shared" si="78"/>
        <v>3280.375</v>
      </c>
      <c r="K240" s="526">
        <f t="shared" si="78"/>
        <v>3491.375</v>
      </c>
      <c r="L240" s="526">
        <f t="shared" si="78"/>
        <v>3642.125</v>
      </c>
      <c r="M240" s="173">
        <f t="shared" si="90"/>
        <v>3926.9031249999998</v>
      </c>
      <c r="N240" s="173">
        <f t="shared" si="71"/>
        <v>4012.3625000000002</v>
      </c>
      <c r="O240" s="174">
        <f t="shared" si="72"/>
        <v>4099.71875</v>
      </c>
      <c r="P240" s="525">
        <f t="shared" si="79"/>
        <v>189.875</v>
      </c>
      <c r="Q240" s="526">
        <f t="shared" si="79"/>
        <v>215.875</v>
      </c>
      <c r="R240" s="526">
        <f t="shared" si="79"/>
        <v>234.625</v>
      </c>
      <c r="S240" s="561">
        <f t="shared" si="79"/>
        <v>212.36562500000036</v>
      </c>
      <c r="T240" s="561">
        <f t="shared" si="74"/>
        <v>222.21250000000009</v>
      </c>
      <c r="U240" s="562">
        <f t="shared" si="75"/>
        <v>232.09375</v>
      </c>
      <c r="V240" s="520">
        <v>3850</v>
      </c>
      <c r="W240" s="164">
        <f t="shared" si="80"/>
        <v>4139</v>
      </c>
      <c r="X240" s="164">
        <f t="shared" si="81"/>
        <v>4346</v>
      </c>
      <c r="Y240" s="164">
        <f t="shared" si="82"/>
        <v>4564</v>
      </c>
      <c r="Z240" s="164">
        <f t="shared" si="83"/>
        <v>4679</v>
      </c>
      <c r="AA240" s="529">
        <f t="shared" si="84"/>
        <v>4796</v>
      </c>
      <c r="AB240" s="620">
        <f t="shared" si="85"/>
        <v>759.5</v>
      </c>
      <c r="AC240" s="621">
        <f t="shared" si="85"/>
        <v>863.5</v>
      </c>
      <c r="AD240" s="621">
        <f t="shared" si="85"/>
        <v>938.5</v>
      </c>
      <c r="AE240" s="571">
        <f t="shared" si="85"/>
        <v>849.46250000000055</v>
      </c>
      <c r="AF240" s="571">
        <f t="shared" si="85"/>
        <v>888.84999999999991</v>
      </c>
      <c r="AG240" s="572">
        <f t="shared" si="91"/>
        <v>928.375</v>
      </c>
      <c r="AH240" s="589">
        <v>1.54</v>
      </c>
      <c r="AI240" s="149">
        <f t="shared" si="77"/>
        <v>1.6555</v>
      </c>
      <c r="AJ240" s="149">
        <f t="shared" si="86"/>
        <v>1.738275</v>
      </c>
      <c r="AK240" s="149">
        <f t="shared" si="87"/>
        <v>1.8251887500000001</v>
      </c>
      <c r="AL240" s="149">
        <f t="shared" si="88"/>
        <v>1.8708184687500002</v>
      </c>
      <c r="AM240" s="150">
        <f t="shared" si="89"/>
        <v>1.9175889304687503</v>
      </c>
    </row>
    <row r="241" spans="1:39" ht="38.25" x14ac:dyDescent="0.2">
      <c r="A241" s="1008">
        <v>11</v>
      </c>
      <c r="B241" s="609" t="s">
        <v>193</v>
      </c>
      <c r="C241" s="613" t="s">
        <v>122</v>
      </c>
      <c r="D241" s="160">
        <v>3204.25</v>
      </c>
      <c r="E241" s="161">
        <v>3420.25</v>
      </c>
      <c r="F241" s="161">
        <v>3583</v>
      </c>
      <c r="G241" s="170">
        <v>3941.3624999999997</v>
      </c>
      <c r="H241" s="170">
        <v>4048.6624999999995</v>
      </c>
      <c r="I241" s="606">
        <v>4159.1875</v>
      </c>
      <c r="J241" s="521">
        <f t="shared" si="78"/>
        <v>3390.6875</v>
      </c>
      <c r="K241" s="522">
        <f t="shared" si="78"/>
        <v>3626.9375</v>
      </c>
      <c r="L241" s="522">
        <f t="shared" si="78"/>
        <v>3802.25</v>
      </c>
      <c r="M241" s="170">
        <f t="shared" si="90"/>
        <v>4126.7718749999995</v>
      </c>
      <c r="N241" s="170">
        <f t="shared" si="71"/>
        <v>4236.7468749999998</v>
      </c>
      <c r="O241" s="171">
        <f t="shared" si="72"/>
        <v>4349.890625</v>
      </c>
      <c r="P241" s="521">
        <f t="shared" si="79"/>
        <v>186.4375</v>
      </c>
      <c r="Q241" s="522">
        <f t="shared" si="79"/>
        <v>206.6875</v>
      </c>
      <c r="R241" s="522">
        <f t="shared" si="79"/>
        <v>219.25</v>
      </c>
      <c r="S241" s="555">
        <f t="shared" si="79"/>
        <v>185.40937499999973</v>
      </c>
      <c r="T241" s="555">
        <f t="shared" si="74"/>
        <v>188.08437500000036</v>
      </c>
      <c r="U241" s="556">
        <f t="shared" si="75"/>
        <v>190.703125</v>
      </c>
      <c r="V241" s="518">
        <v>3950</v>
      </c>
      <c r="W241" s="162">
        <f t="shared" si="80"/>
        <v>4247</v>
      </c>
      <c r="X241" s="162">
        <f t="shared" si="81"/>
        <v>4460</v>
      </c>
      <c r="Y241" s="162">
        <f t="shared" si="82"/>
        <v>4683</v>
      </c>
      <c r="Z241" s="162">
        <f t="shared" si="83"/>
        <v>4801</v>
      </c>
      <c r="AA241" s="527">
        <f t="shared" si="84"/>
        <v>4922</v>
      </c>
      <c r="AB241" s="616">
        <f t="shared" si="85"/>
        <v>745.75</v>
      </c>
      <c r="AC241" s="617">
        <f t="shared" si="85"/>
        <v>826.75</v>
      </c>
      <c r="AD241" s="617">
        <f t="shared" si="85"/>
        <v>877</v>
      </c>
      <c r="AE241" s="573">
        <f t="shared" si="85"/>
        <v>741.63750000000027</v>
      </c>
      <c r="AF241" s="573">
        <f t="shared" si="85"/>
        <v>752.33750000000055</v>
      </c>
      <c r="AG241" s="574">
        <f t="shared" si="91"/>
        <v>762.8125</v>
      </c>
      <c r="AH241" s="587">
        <v>1.58</v>
      </c>
      <c r="AI241" s="152">
        <f t="shared" si="77"/>
        <v>1.6985000000000001</v>
      </c>
      <c r="AJ241" s="152">
        <f t="shared" si="86"/>
        <v>1.783425</v>
      </c>
      <c r="AK241" s="152">
        <f t="shared" si="87"/>
        <v>1.87259625</v>
      </c>
      <c r="AL241" s="152">
        <f t="shared" si="88"/>
        <v>1.91941115625</v>
      </c>
      <c r="AM241" s="153">
        <f t="shared" si="89"/>
        <v>1.9673964351562501</v>
      </c>
    </row>
    <row r="242" spans="1:39" x14ac:dyDescent="0.2">
      <c r="A242" s="1009"/>
      <c r="B242" s="610" t="s">
        <v>155</v>
      </c>
      <c r="C242" s="614" t="s">
        <v>122</v>
      </c>
      <c r="D242" s="87">
        <v>3123</v>
      </c>
      <c r="E242" s="84">
        <v>3334</v>
      </c>
      <c r="F242" s="84">
        <v>3492.25</v>
      </c>
      <c r="G242" s="169">
        <v>3836.8250000000003</v>
      </c>
      <c r="H242" s="169">
        <v>3940.5374999999995</v>
      </c>
      <c r="I242" s="607">
        <v>4046.6124999999997</v>
      </c>
      <c r="J242" s="523">
        <f t="shared" si="78"/>
        <v>3317.25</v>
      </c>
      <c r="K242" s="524">
        <f t="shared" si="78"/>
        <v>3548.75</v>
      </c>
      <c r="L242" s="524">
        <f t="shared" si="78"/>
        <v>3719.9375</v>
      </c>
      <c r="M242" s="169">
        <f t="shared" si="90"/>
        <v>4033.6187500000001</v>
      </c>
      <c r="N242" s="169">
        <f t="shared" si="71"/>
        <v>4140.4031249999998</v>
      </c>
      <c r="O242" s="172">
        <f t="shared" si="72"/>
        <v>4249.7093749999995</v>
      </c>
      <c r="P242" s="523">
        <f t="shared" si="79"/>
        <v>194.25</v>
      </c>
      <c r="Q242" s="524">
        <f t="shared" si="79"/>
        <v>214.75</v>
      </c>
      <c r="R242" s="524">
        <f t="shared" si="79"/>
        <v>227.6875</v>
      </c>
      <c r="S242" s="558">
        <f t="shared" si="79"/>
        <v>196.79374999999982</v>
      </c>
      <c r="T242" s="558">
        <f t="shared" si="74"/>
        <v>199.86562500000036</v>
      </c>
      <c r="U242" s="559">
        <f t="shared" si="75"/>
        <v>203.09687499999973</v>
      </c>
      <c r="V242" s="519">
        <v>3900</v>
      </c>
      <c r="W242" s="145">
        <f t="shared" si="80"/>
        <v>4193</v>
      </c>
      <c r="X242" s="145">
        <f t="shared" si="81"/>
        <v>4403</v>
      </c>
      <c r="Y242" s="145">
        <f t="shared" si="82"/>
        <v>4624</v>
      </c>
      <c r="Z242" s="145">
        <f t="shared" si="83"/>
        <v>4740</v>
      </c>
      <c r="AA242" s="528">
        <f t="shared" si="84"/>
        <v>4859</v>
      </c>
      <c r="AB242" s="618">
        <f t="shared" si="85"/>
        <v>777</v>
      </c>
      <c r="AC242" s="619">
        <f t="shared" si="85"/>
        <v>859</v>
      </c>
      <c r="AD242" s="619">
        <f t="shared" si="85"/>
        <v>910.75</v>
      </c>
      <c r="AE242" s="568">
        <f t="shared" si="85"/>
        <v>787.17499999999973</v>
      </c>
      <c r="AF242" s="568">
        <f t="shared" si="85"/>
        <v>799.46250000000055</v>
      </c>
      <c r="AG242" s="569">
        <f t="shared" si="91"/>
        <v>812.38750000000027</v>
      </c>
      <c r="AH242" s="588">
        <v>1.56</v>
      </c>
      <c r="AI242" s="147">
        <f t="shared" si="77"/>
        <v>1.677</v>
      </c>
      <c r="AJ242" s="147">
        <f t="shared" si="86"/>
        <v>1.76085</v>
      </c>
      <c r="AK242" s="147">
        <f t="shared" si="87"/>
        <v>1.8488925</v>
      </c>
      <c r="AL242" s="147">
        <f t="shared" si="88"/>
        <v>1.8951148125000001</v>
      </c>
      <c r="AM242" s="148">
        <f t="shared" si="89"/>
        <v>1.9424926828125002</v>
      </c>
    </row>
    <row r="243" spans="1:39" ht="13.5" thickBot="1" x14ac:dyDescent="0.25">
      <c r="A243" s="1010"/>
      <c r="B243" s="611" t="s">
        <v>156</v>
      </c>
      <c r="C243" s="615" t="s">
        <v>122</v>
      </c>
      <c r="D243" s="89">
        <v>3090.5</v>
      </c>
      <c r="E243" s="90">
        <v>3275.5</v>
      </c>
      <c r="F243" s="90">
        <v>3407.5</v>
      </c>
      <c r="G243" s="173">
        <v>3714.5374999999995</v>
      </c>
      <c r="H243" s="173">
        <v>3790.15</v>
      </c>
      <c r="I243" s="608">
        <v>3867.625</v>
      </c>
      <c r="J243" s="525">
        <f t="shared" si="78"/>
        <v>3280.375</v>
      </c>
      <c r="K243" s="526">
        <f t="shared" si="78"/>
        <v>3491.375</v>
      </c>
      <c r="L243" s="526">
        <f t="shared" si="78"/>
        <v>3642.125</v>
      </c>
      <c r="M243" s="173">
        <f t="shared" si="90"/>
        <v>3926.9031249999998</v>
      </c>
      <c r="N243" s="173">
        <f t="shared" si="71"/>
        <v>4012.3625000000002</v>
      </c>
      <c r="O243" s="174">
        <f t="shared" si="72"/>
        <v>4099.71875</v>
      </c>
      <c r="P243" s="525">
        <f t="shared" si="79"/>
        <v>189.875</v>
      </c>
      <c r="Q243" s="526">
        <f t="shared" si="79"/>
        <v>215.875</v>
      </c>
      <c r="R243" s="526">
        <f t="shared" si="79"/>
        <v>234.625</v>
      </c>
      <c r="S243" s="561">
        <f t="shared" si="79"/>
        <v>212.36562500000036</v>
      </c>
      <c r="T243" s="561">
        <f t="shared" si="74"/>
        <v>222.21250000000009</v>
      </c>
      <c r="U243" s="562">
        <f t="shared" si="75"/>
        <v>232.09375</v>
      </c>
      <c r="V243" s="520">
        <v>3850</v>
      </c>
      <c r="W243" s="164">
        <f t="shared" si="80"/>
        <v>4139</v>
      </c>
      <c r="X243" s="164">
        <f t="shared" si="81"/>
        <v>4346</v>
      </c>
      <c r="Y243" s="164">
        <f t="shared" si="82"/>
        <v>4564</v>
      </c>
      <c r="Z243" s="164">
        <f t="shared" si="83"/>
        <v>4679</v>
      </c>
      <c r="AA243" s="529">
        <f t="shared" si="84"/>
        <v>4796</v>
      </c>
      <c r="AB243" s="620">
        <f t="shared" si="85"/>
        <v>759.5</v>
      </c>
      <c r="AC243" s="621">
        <f t="shared" si="85"/>
        <v>863.5</v>
      </c>
      <c r="AD243" s="621">
        <f t="shared" si="85"/>
        <v>938.5</v>
      </c>
      <c r="AE243" s="571">
        <f t="shared" si="85"/>
        <v>849.46250000000055</v>
      </c>
      <c r="AF243" s="571">
        <f t="shared" si="85"/>
        <v>888.84999999999991</v>
      </c>
      <c r="AG243" s="572">
        <f t="shared" si="91"/>
        <v>928.375</v>
      </c>
      <c r="AH243" s="589">
        <v>1.54</v>
      </c>
      <c r="AI243" s="149">
        <f t="shared" si="77"/>
        <v>1.6555</v>
      </c>
      <c r="AJ243" s="149">
        <f t="shared" si="86"/>
        <v>1.738275</v>
      </c>
      <c r="AK243" s="149">
        <f t="shared" si="87"/>
        <v>1.8251887500000001</v>
      </c>
      <c r="AL243" s="149">
        <f t="shared" si="88"/>
        <v>1.8708184687500002</v>
      </c>
      <c r="AM243" s="150">
        <f t="shared" si="89"/>
        <v>1.9175889304687503</v>
      </c>
    </row>
    <row r="244" spans="1:39" ht="25.5" x14ac:dyDescent="0.2">
      <c r="A244" s="1008">
        <v>12</v>
      </c>
      <c r="B244" s="609" t="s">
        <v>190</v>
      </c>
      <c r="C244" s="613" t="s">
        <v>122</v>
      </c>
      <c r="D244" s="160">
        <v>3279.5</v>
      </c>
      <c r="E244" s="161">
        <v>3500</v>
      </c>
      <c r="F244" s="161">
        <v>3665.25</v>
      </c>
      <c r="G244" s="170">
        <v>4035.0499999999997</v>
      </c>
      <c r="H244" s="170">
        <v>4144.5749999999998</v>
      </c>
      <c r="I244" s="606">
        <v>4257.3249999999998</v>
      </c>
      <c r="J244" s="521">
        <f t="shared" si="78"/>
        <v>3459.625</v>
      </c>
      <c r="K244" s="522">
        <f t="shared" si="78"/>
        <v>3700</v>
      </c>
      <c r="L244" s="522">
        <f t="shared" si="78"/>
        <v>3877.6875</v>
      </c>
      <c r="M244" s="170">
        <f t="shared" si="90"/>
        <v>4211.5374999999995</v>
      </c>
      <c r="N244" s="170">
        <f t="shared" si="71"/>
        <v>4323.4312499999996</v>
      </c>
      <c r="O244" s="171">
        <f t="shared" si="72"/>
        <v>4438.4937499999996</v>
      </c>
      <c r="P244" s="521">
        <f t="shared" si="79"/>
        <v>180.125</v>
      </c>
      <c r="Q244" s="522">
        <f t="shared" si="79"/>
        <v>200</v>
      </c>
      <c r="R244" s="522">
        <f t="shared" si="79"/>
        <v>212.4375</v>
      </c>
      <c r="S244" s="555">
        <f t="shared" si="79"/>
        <v>176.48749999999973</v>
      </c>
      <c r="T244" s="555">
        <f t="shared" si="74"/>
        <v>178.85624999999982</v>
      </c>
      <c r="U244" s="556">
        <f t="shared" si="75"/>
        <v>181.16874999999982</v>
      </c>
      <c r="V244" s="518">
        <v>4000</v>
      </c>
      <c r="W244" s="162">
        <f t="shared" si="80"/>
        <v>4300</v>
      </c>
      <c r="X244" s="162">
        <f t="shared" si="81"/>
        <v>4515</v>
      </c>
      <c r="Y244" s="162">
        <f t="shared" si="82"/>
        <v>4741</v>
      </c>
      <c r="Z244" s="162">
        <f t="shared" si="83"/>
        <v>4860</v>
      </c>
      <c r="AA244" s="527">
        <f t="shared" si="84"/>
        <v>4982</v>
      </c>
      <c r="AB244" s="616">
        <f t="shared" si="85"/>
        <v>720.5</v>
      </c>
      <c r="AC244" s="617">
        <f t="shared" si="85"/>
        <v>800</v>
      </c>
      <c r="AD244" s="617">
        <f t="shared" si="85"/>
        <v>849.75</v>
      </c>
      <c r="AE244" s="573">
        <f t="shared" si="85"/>
        <v>705.95000000000027</v>
      </c>
      <c r="AF244" s="573">
        <f t="shared" si="85"/>
        <v>715.42500000000018</v>
      </c>
      <c r="AG244" s="574">
        <f t="shared" si="91"/>
        <v>724.67500000000018</v>
      </c>
      <c r="AH244" s="587">
        <v>1.6</v>
      </c>
      <c r="AI244" s="152">
        <f t="shared" si="77"/>
        <v>1.7200000000000002</v>
      </c>
      <c r="AJ244" s="152">
        <f t="shared" si="86"/>
        <v>1.8060000000000003</v>
      </c>
      <c r="AK244" s="152">
        <f t="shared" si="87"/>
        <v>1.8963000000000003</v>
      </c>
      <c r="AL244" s="152">
        <f t="shared" si="88"/>
        <v>1.9437075000000004</v>
      </c>
      <c r="AM244" s="153">
        <f t="shared" si="89"/>
        <v>1.9923001875000004</v>
      </c>
    </row>
    <row r="245" spans="1:39" x14ac:dyDescent="0.2">
      <c r="A245" s="1009"/>
      <c r="B245" s="610" t="s">
        <v>143</v>
      </c>
      <c r="C245" s="614" t="s">
        <v>122</v>
      </c>
      <c r="D245" s="87">
        <v>3183.25</v>
      </c>
      <c r="E245" s="84">
        <v>3398.5</v>
      </c>
      <c r="F245" s="84">
        <v>3559.75</v>
      </c>
      <c r="G245" s="169">
        <v>3912.9</v>
      </c>
      <c r="H245" s="169">
        <v>4020.2000000000003</v>
      </c>
      <c r="I245" s="607">
        <v>4129</v>
      </c>
      <c r="J245" s="523">
        <f t="shared" si="78"/>
        <v>3374.9375</v>
      </c>
      <c r="K245" s="524">
        <f t="shared" si="78"/>
        <v>3610.625</v>
      </c>
      <c r="L245" s="524">
        <f t="shared" si="78"/>
        <v>3784.8125</v>
      </c>
      <c r="M245" s="169">
        <f t="shared" si="90"/>
        <v>4105.4250000000002</v>
      </c>
      <c r="N245" s="169">
        <f t="shared" si="71"/>
        <v>4215.4000000000005</v>
      </c>
      <c r="O245" s="172">
        <f t="shared" si="72"/>
        <v>4327.25</v>
      </c>
      <c r="P245" s="523">
        <f t="shared" si="79"/>
        <v>191.6875</v>
      </c>
      <c r="Q245" s="524">
        <f t="shared" si="79"/>
        <v>212.125</v>
      </c>
      <c r="R245" s="524">
        <f t="shared" si="79"/>
        <v>225.0625</v>
      </c>
      <c r="S245" s="558">
        <f t="shared" si="79"/>
        <v>192.52500000000009</v>
      </c>
      <c r="T245" s="558">
        <f t="shared" si="74"/>
        <v>195.20000000000027</v>
      </c>
      <c r="U245" s="559">
        <f t="shared" si="75"/>
        <v>198.25</v>
      </c>
      <c r="V245" s="519">
        <v>3950</v>
      </c>
      <c r="W245" s="145">
        <f t="shared" si="80"/>
        <v>4247</v>
      </c>
      <c r="X245" s="145">
        <f t="shared" si="81"/>
        <v>4460</v>
      </c>
      <c r="Y245" s="145">
        <f t="shared" si="82"/>
        <v>4683</v>
      </c>
      <c r="Z245" s="145">
        <f t="shared" si="83"/>
        <v>4801</v>
      </c>
      <c r="AA245" s="528">
        <f t="shared" si="84"/>
        <v>4922</v>
      </c>
      <c r="AB245" s="618">
        <f t="shared" si="85"/>
        <v>766.75</v>
      </c>
      <c r="AC245" s="619">
        <f t="shared" si="85"/>
        <v>848.5</v>
      </c>
      <c r="AD245" s="619">
        <f t="shared" si="85"/>
        <v>900.25</v>
      </c>
      <c r="AE245" s="568">
        <f t="shared" si="85"/>
        <v>770.09999999999991</v>
      </c>
      <c r="AF245" s="568">
        <f t="shared" si="85"/>
        <v>780.79999999999973</v>
      </c>
      <c r="AG245" s="569">
        <f t="shared" si="91"/>
        <v>793</v>
      </c>
      <c r="AH245" s="588">
        <v>1.58</v>
      </c>
      <c r="AI245" s="147">
        <f t="shared" si="77"/>
        <v>1.6985000000000001</v>
      </c>
      <c r="AJ245" s="147">
        <f t="shared" si="86"/>
        <v>1.783425</v>
      </c>
      <c r="AK245" s="147">
        <f t="shared" si="87"/>
        <v>1.87259625</v>
      </c>
      <c r="AL245" s="147">
        <f t="shared" si="88"/>
        <v>1.91941115625</v>
      </c>
      <c r="AM245" s="148">
        <f t="shared" si="89"/>
        <v>1.9673964351562501</v>
      </c>
    </row>
    <row r="246" spans="1:39" x14ac:dyDescent="0.2">
      <c r="A246" s="1009"/>
      <c r="B246" s="610" t="s">
        <v>144</v>
      </c>
      <c r="C246" s="614" t="s">
        <v>122</v>
      </c>
      <c r="D246" s="87">
        <v>3119.25</v>
      </c>
      <c r="E246" s="84">
        <v>3330.25</v>
      </c>
      <c r="F246" s="84">
        <v>3488.5</v>
      </c>
      <c r="G246" s="169">
        <v>3831.65</v>
      </c>
      <c r="H246" s="169">
        <v>3935.3624999999997</v>
      </c>
      <c r="I246" s="607">
        <v>4041.4375</v>
      </c>
      <c r="J246" s="523">
        <f t="shared" si="78"/>
        <v>3314.4375</v>
      </c>
      <c r="K246" s="524">
        <f t="shared" si="78"/>
        <v>3545.9375</v>
      </c>
      <c r="L246" s="524">
        <f t="shared" si="78"/>
        <v>3717.125</v>
      </c>
      <c r="M246" s="169">
        <f t="shared" si="90"/>
        <v>4029.7375000000002</v>
      </c>
      <c r="N246" s="169">
        <f t="shared" si="71"/>
        <v>4136.5218749999995</v>
      </c>
      <c r="O246" s="172">
        <f t="shared" si="72"/>
        <v>4245.828125</v>
      </c>
      <c r="P246" s="523">
        <f t="shared" si="79"/>
        <v>195.1875</v>
      </c>
      <c r="Q246" s="524">
        <f t="shared" si="79"/>
        <v>215.6875</v>
      </c>
      <c r="R246" s="524">
        <f t="shared" si="79"/>
        <v>228.625</v>
      </c>
      <c r="S246" s="558">
        <f t="shared" si="79"/>
        <v>198.08750000000009</v>
      </c>
      <c r="T246" s="558">
        <f t="shared" si="74"/>
        <v>201.15937499999973</v>
      </c>
      <c r="U246" s="559">
        <f t="shared" si="75"/>
        <v>204.390625</v>
      </c>
      <c r="V246" s="519">
        <v>3900</v>
      </c>
      <c r="W246" s="145">
        <f t="shared" si="80"/>
        <v>4193</v>
      </c>
      <c r="X246" s="145">
        <f t="shared" si="81"/>
        <v>4403</v>
      </c>
      <c r="Y246" s="145">
        <f t="shared" si="82"/>
        <v>4624</v>
      </c>
      <c r="Z246" s="145">
        <f t="shared" si="83"/>
        <v>4740</v>
      </c>
      <c r="AA246" s="528">
        <f t="shared" si="84"/>
        <v>4859</v>
      </c>
      <c r="AB246" s="618">
        <f t="shared" si="85"/>
        <v>780.75</v>
      </c>
      <c r="AC246" s="619">
        <f t="shared" si="85"/>
        <v>862.75</v>
      </c>
      <c r="AD246" s="619">
        <f t="shared" si="85"/>
        <v>914.5</v>
      </c>
      <c r="AE246" s="568">
        <f t="shared" si="85"/>
        <v>792.34999999999991</v>
      </c>
      <c r="AF246" s="568">
        <f t="shared" si="85"/>
        <v>804.63750000000027</v>
      </c>
      <c r="AG246" s="569">
        <f t="shared" si="91"/>
        <v>817.5625</v>
      </c>
      <c r="AH246" s="588">
        <v>1.56</v>
      </c>
      <c r="AI246" s="147">
        <f t="shared" si="77"/>
        <v>1.677</v>
      </c>
      <c r="AJ246" s="147">
        <f t="shared" si="86"/>
        <v>1.76085</v>
      </c>
      <c r="AK246" s="147">
        <f t="shared" si="87"/>
        <v>1.8488925</v>
      </c>
      <c r="AL246" s="147">
        <f t="shared" si="88"/>
        <v>1.8951148125000001</v>
      </c>
      <c r="AM246" s="148">
        <f t="shared" si="89"/>
        <v>1.9424926828125002</v>
      </c>
    </row>
    <row r="247" spans="1:39" ht="13.5" thickBot="1" x14ac:dyDescent="0.25">
      <c r="A247" s="1010"/>
      <c r="B247" s="611" t="s">
        <v>140</v>
      </c>
      <c r="C247" s="615" t="s">
        <v>122</v>
      </c>
      <c r="D247" s="89">
        <v>3090.5</v>
      </c>
      <c r="E247" s="90">
        <v>3275.5</v>
      </c>
      <c r="F247" s="90">
        <v>3407.5</v>
      </c>
      <c r="G247" s="173">
        <v>3714.5374999999995</v>
      </c>
      <c r="H247" s="173">
        <v>3790.15</v>
      </c>
      <c r="I247" s="608">
        <v>3867.625</v>
      </c>
      <c r="J247" s="525">
        <f t="shared" si="78"/>
        <v>3280.375</v>
      </c>
      <c r="K247" s="526">
        <f t="shared" si="78"/>
        <v>3491.375</v>
      </c>
      <c r="L247" s="526">
        <f t="shared" si="78"/>
        <v>3642.125</v>
      </c>
      <c r="M247" s="173">
        <f t="shared" si="90"/>
        <v>3926.9031249999998</v>
      </c>
      <c r="N247" s="173">
        <f t="shared" si="71"/>
        <v>4012.3625000000002</v>
      </c>
      <c r="O247" s="174">
        <f t="shared" si="72"/>
        <v>4099.71875</v>
      </c>
      <c r="P247" s="525">
        <f t="shared" si="79"/>
        <v>189.875</v>
      </c>
      <c r="Q247" s="526">
        <f t="shared" si="79"/>
        <v>215.875</v>
      </c>
      <c r="R247" s="526">
        <f t="shared" si="79"/>
        <v>234.625</v>
      </c>
      <c r="S247" s="561">
        <f t="shared" si="79"/>
        <v>212.36562500000036</v>
      </c>
      <c r="T247" s="561">
        <f t="shared" si="74"/>
        <v>222.21250000000009</v>
      </c>
      <c r="U247" s="562">
        <f t="shared" si="75"/>
        <v>232.09375</v>
      </c>
      <c r="V247" s="520">
        <v>3850</v>
      </c>
      <c r="W247" s="164">
        <f t="shared" si="80"/>
        <v>4139</v>
      </c>
      <c r="X247" s="164">
        <f t="shared" si="81"/>
        <v>4346</v>
      </c>
      <c r="Y247" s="164">
        <f t="shared" si="82"/>
        <v>4564</v>
      </c>
      <c r="Z247" s="164">
        <f t="shared" si="83"/>
        <v>4679</v>
      </c>
      <c r="AA247" s="529">
        <f t="shared" si="84"/>
        <v>4796</v>
      </c>
      <c r="AB247" s="620">
        <f t="shared" si="85"/>
        <v>759.5</v>
      </c>
      <c r="AC247" s="621">
        <f t="shared" si="85"/>
        <v>863.5</v>
      </c>
      <c r="AD247" s="621">
        <f t="shared" si="85"/>
        <v>938.5</v>
      </c>
      <c r="AE247" s="571">
        <f t="shared" si="85"/>
        <v>849.46250000000055</v>
      </c>
      <c r="AF247" s="571">
        <f t="shared" si="85"/>
        <v>888.84999999999991</v>
      </c>
      <c r="AG247" s="572">
        <f t="shared" si="91"/>
        <v>928.375</v>
      </c>
      <c r="AH247" s="589">
        <v>1.54</v>
      </c>
      <c r="AI247" s="149">
        <f t="shared" si="77"/>
        <v>1.6555</v>
      </c>
      <c r="AJ247" s="149">
        <f t="shared" si="86"/>
        <v>1.738275</v>
      </c>
      <c r="AK247" s="149">
        <f t="shared" si="87"/>
        <v>1.8251887500000001</v>
      </c>
      <c r="AL247" s="149">
        <f t="shared" si="88"/>
        <v>1.8708184687500002</v>
      </c>
      <c r="AM247" s="150">
        <f t="shared" si="89"/>
        <v>1.9175889304687503</v>
      </c>
    </row>
    <row r="248" spans="1:39" ht="25.5" x14ac:dyDescent="0.2">
      <c r="A248" s="1008">
        <v>13</v>
      </c>
      <c r="B248" s="609" t="s">
        <v>194</v>
      </c>
      <c r="C248" s="613" t="s">
        <v>81</v>
      </c>
      <c r="D248" s="160">
        <v>3214.5</v>
      </c>
      <c r="E248" s="161">
        <v>3431.5</v>
      </c>
      <c r="F248" s="161">
        <v>3594.25</v>
      </c>
      <c r="G248" s="170">
        <v>3959.2999999999997</v>
      </c>
      <c r="H248" s="170">
        <v>4067.3250000000003</v>
      </c>
      <c r="I248" s="606">
        <v>4178.5749999999998</v>
      </c>
      <c r="J248" s="521">
        <f t="shared" si="78"/>
        <v>3385.875</v>
      </c>
      <c r="K248" s="522">
        <f t="shared" si="78"/>
        <v>3621.875</v>
      </c>
      <c r="L248" s="522">
        <f t="shared" si="78"/>
        <v>3796.4375</v>
      </c>
      <c r="M248" s="170">
        <f t="shared" si="90"/>
        <v>4125.4749999999995</v>
      </c>
      <c r="N248" s="170">
        <f t="shared" si="71"/>
        <v>4235.4937500000005</v>
      </c>
      <c r="O248" s="171">
        <f t="shared" si="72"/>
        <v>4348.6812499999996</v>
      </c>
      <c r="P248" s="521">
        <f t="shared" si="79"/>
        <v>171.375</v>
      </c>
      <c r="Q248" s="522">
        <f t="shared" si="79"/>
        <v>190.375</v>
      </c>
      <c r="R248" s="522">
        <f t="shared" si="79"/>
        <v>202.1875</v>
      </c>
      <c r="S248" s="555">
        <f t="shared" si="79"/>
        <v>166.17499999999973</v>
      </c>
      <c r="T248" s="555">
        <f t="shared" si="74"/>
        <v>168.16875000000027</v>
      </c>
      <c r="U248" s="556">
        <f t="shared" si="75"/>
        <v>170.10624999999982</v>
      </c>
      <c r="V248" s="518">
        <v>3900</v>
      </c>
      <c r="W248" s="162">
        <f t="shared" si="80"/>
        <v>4193</v>
      </c>
      <c r="X248" s="162">
        <f t="shared" si="81"/>
        <v>4403</v>
      </c>
      <c r="Y248" s="162">
        <f t="shared" si="82"/>
        <v>4624</v>
      </c>
      <c r="Z248" s="162">
        <f t="shared" si="83"/>
        <v>4740</v>
      </c>
      <c r="AA248" s="527">
        <f t="shared" si="84"/>
        <v>4859</v>
      </c>
      <c r="AB248" s="616">
        <f t="shared" si="85"/>
        <v>685.5</v>
      </c>
      <c r="AC248" s="617">
        <f t="shared" si="85"/>
        <v>761.5</v>
      </c>
      <c r="AD248" s="617">
        <f t="shared" si="85"/>
        <v>808.75</v>
      </c>
      <c r="AE248" s="573">
        <f t="shared" si="85"/>
        <v>664.70000000000027</v>
      </c>
      <c r="AF248" s="573">
        <f t="shared" si="85"/>
        <v>672.67499999999973</v>
      </c>
      <c r="AG248" s="574">
        <f t="shared" si="91"/>
        <v>680.42500000000018</v>
      </c>
      <c r="AH248" s="587">
        <v>1.56</v>
      </c>
      <c r="AI248" s="152">
        <f t="shared" si="77"/>
        <v>1.677</v>
      </c>
      <c r="AJ248" s="152">
        <f t="shared" si="86"/>
        <v>1.76085</v>
      </c>
      <c r="AK248" s="152">
        <f t="shared" si="87"/>
        <v>1.8488925</v>
      </c>
      <c r="AL248" s="152">
        <f t="shared" si="88"/>
        <v>1.8951148125000001</v>
      </c>
      <c r="AM248" s="153">
        <f t="shared" si="89"/>
        <v>1.9424926828125002</v>
      </c>
    </row>
    <row r="249" spans="1:39" x14ac:dyDescent="0.2">
      <c r="A249" s="1009"/>
      <c r="B249" s="610" t="s">
        <v>157</v>
      </c>
      <c r="C249" s="614" t="s">
        <v>81</v>
      </c>
      <c r="D249" s="87">
        <v>3126.5</v>
      </c>
      <c r="E249" s="84">
        <v>3337</v>
      </c>
      <c r="F249" s="84">
        <v>3495.25</v>
      </c>
      <c r="G249" s="169">
        <v>3844.7750000000001</v>
      </c>
      <c r="H249" s="169">
        <v>3949.7125000000001</v>
      </c>
      <c r="I249" s="607">
        <v>4057.375</v>
      </c>
      <c r="J249" s="523">
        <f t="shared" si="78"/>
        <v>3307.375</v>
      </c>
      <c r="K249" s="524">
        <f t="shared" si="78"/>
        <v>3537.5</v>
      </c>
      <c r="L249" s="524">
        <f t="shared" si="78"/>
        <v>3707.9375</v>
      </c>
      <c r="M249" s="169">
        <f t="shared" si="90"/>
        <v>4024.5812500000002</v>
      </c>
      <c r="N249" s="169">
        <f t="shared" si="71"/>
        <v>4132.0343750000002</v>
      </c>
      <c r="O249" s="172">
        <f t="shared" si="72"/>
        <v>4242.03125</v>
      </c>
      <c r="P249" s="523">
        <f t="shared" si="79"/>
        <v>180.875</v>
      </c>
      <c r="Q249" s="524">
        <f t="shared" si="79"/>
        <v>200.5</v>
      </c>
      <c r="R249" s="524">
        <f t="shared" si="79"/>
        <v>212.6875</v>
      </c>
      <c r="S249" s="558">
        <f t="shared" si="79"/>
        <v>179.80625000000009</v>
      </c>
      <c r="T249" s="558">
        <f t="shared" si="74"/>
        <v>182.32187500000009</v>
      </c>
      <c r="U249" s="559">
        <f t="shared" si="75"/>
        <v>184.65625</v>
      </c>
      <c r="V249" s="519">
        <v>3850</v>
      </c>
      <c r="W249" s="145">
        <f t="shared" si="80"/>
        <v>4139</v>
      </c>
      <c r="X249" s="145">
        <f t="shared" si="81"/>
        <v>4346</v>
      </c>
      <c r="Y249" s="145">
        <f t="shared" si="82"/>
        <v>4564</v>
      </c>
      <c r="Z249" s="145">
        <f t="shared" si="83"/>
        <v>4679</v>
      </c>
      <c r="AA249" s="528">
        <f t="shared" si="84"/>
        <v>4796</v>
      </c>
      <c r="AB249" s="618">
        <f t="shared" si="85"/>
        <v>723.5</v>
      </c>
      <c r="AC249" s="619">
        <f t="shared" si="85"/>
        <v>802</v>
      </c>
      <c r="AD249" s="619">
        <f t="shared" si="85"/>
        <v>850.75</v>
      </c>
      <c r="AE249" s="568">
        <f t="shared" si="85"/>
        <v>719.22499999999991</v>
      </c>
      <c r="AF249" s="568">
        <f t="shared" si="85"/>
        <v>729.28749999999991</v>
      </c>
      <c r="AG249" s="569">
        <f t="shared" si="91"/>
        <v>738.625</v>
      </c>
      <c r="AH249" s="588">
        <v>1.54</v>
      </c>
      <c r="AI249" s="147">
        <f t="shared" si="77"/>
        <v>1.6555</v>
      </c>
      <c r="AJ249" s="147">
        <f t="shared" si="86"/>
        <v>1.738275</v>
      </c>
      <c r="AK249" s="147">
        <f t="shared" si="87"/>
        <v>1.8251887500000001</v>
      </c>
      <c r="AL249" s="147">
        <f t="shared" si="88"/>
        <v>1.8708184687500002</v>
      </c>
      <c r="AM249" s="148">
        <f t="shared" si="89"/>
        <v>1.9175889304687503</v>
      </c>
    </row>
    <row r="250" spans="1:39" x14ac:dyDescent="0.2">
      <c r="A250" s="1009"/>
      <c r="B250" s="610" t="s">
        <v>158</v>
      </c>
      <c r="C250" s="614" t="s">
        <v>81</v>
      </c>
      <c r="D250" s="87">
        <v>3025.5</v>
      </c>
      <c r="E250" s="84">
        <v>3229.5</v>
      </c>
      <c r="F250" s="84">
        <v>3382.25</v>
      </c>
      <c r="G250" s="169">
        <v>3716.7750000000001</v>
      </c>
      <c r="H250" s="169">
        <v>3818.4874999999997</v>
      </c>
      <c r="I250" s="607">
        <v>3921.2000000000003</v>
      </c>
      <c r="J250" s="523">
        <f t="shared" si="78"/>
        <v>3206.625</v>
      </c>
      <c r="K250" s="524">
        <f t="shared" si="78"/>
        <v>3430.125</v>
      </c>
      <c r="L250" s="524">
        <f t="shared" si="78"/>
        <v>3595.1875</v>
      </c>
      <c r="M250" s="169">
        <f t="shared" si="90"/>
        <v>3899.0812500000002</v>
      </c>
      <c r="N250" s="169">
        <f t="shared" si="71"/>
        <v>4003.3656249999999</v>
      </c>
      <c r="O250" s="172">
        <f t="shared" si="72"/>
        <v>4108.9000000000005</v>
      </c>
      <c r="P250" s="523">
        <f t="shared" si="79"/>
        <v>181.125</v>
      </c>
      <c r="Q250" s="524">
        <f t="shared" si="79"/>
        <v>200.625</v>
      </c>
      <c r="R250" s="524">
        <f t="shared" si="79"/>
        <v>212.9375</v>
      </c>
      <c r="S250" s="558">
        <f t="shared" si="79"/>
        <v>182.30625000000009</v>
      </c>
      <c r="T250" s="558">
        <f t="shared" si="74"/>
        <v>184.87812500000018</v>
      </c>
      <c r="U250" s="559">
        <f t="shared" si="75"/>
        <v>187.70000000000027</v>
      </c>
      <c r="V250" s="519">
        <v>3750</v>
      </c>
      <c r="W250" s="145">
        <f t="shared" si="80"/>
        <v>4032</v>
      </c>
      <c r="X250" s="145">
        <f t="shared" si="81"/>
        <v>4234</v>
      </c>
      <c r="Y250" s="145">
        <f t="shared" si="82"/>
        <v>4446</v>
      </c>
      <c r="Z250" s="145">
        <f t="shared" si="83"/>
        <v>4558</v>
      </c>
      <c r="AA250" s="528">
        <f t="shared" si="84"/>
        <v>4672</v>
      </c>
      <c r="AB250" s="618">
        <f t="shared" si="85"/>
        <v>724.5</v>
      </c>
      <c r="AC250" s="619">
        <f t="shared" si="85"/>
        <v>802.5</v>
      </c>
      <c r="AD250" s="619">
        <f t="shared" si="85"/>
        <v>851.75</v>
      </c>
      <c r="AE250" s="568">
        <f t="shared" si="85"/>
        <v>729.22499999999991</v>
      </c>
      <c r="AF250" s="568">
        <f t="shared" si="85"/>
        <v>739.51250000000027</v>
      </c>
      <c r="AG250" s="569">
        <f t="shared" si="91"/>
        <v>750.79999999999973</v>
      </c>
      <c r="AH250" s="588">
        <v>1.5</v>
      </c>
      <c r="AI250" s="147">
        <f t="shared" si="77"/>
        <v>1.6125</v>
      </c>
      <c r="AJ250" s="147">
        <f t="shared" si="86"/>
        <v>1.693125</v>
      </c>
      <c r="AK250" s="147">
        <f t="shared" si="87"/>
        <v>1.7777812500000001</v>
      </c>
      <c r="AL250" s="147">
        <f t="shared" si="88"/>
        <v>1.82222578125</v>
      </c>
      <c r="AM250" s="148">
        <f t="shared" si="89"/>
        <v>1.8677814257812499</v>
      </c>
    </row>
    <row r="251" spans="1:39" ht="13.5" thickBot="1" x14ac:dyDescent="0.25">
      <c r="A251" s="1010"/>
      <c r="B251" s="611" t="s">
        <v>147</v>
      </c>
      <c r="C251" s="615" t="s">
        <v>81</v>
      </c>
      <c r="D251" s="89">
        <v>2951.75</v>
      </c>
      <c r="E251" s="90">
        <v>3126.25</v>
      </c>
      <c r="F251" s="90">
        <v>3251.5</v>
      </c>
      <c r="G251" s="173">
        <v>3546.6624999999995</v>
      </c>
      <c r="H251" s="173">
        <v>3618.2750000000001</v>
      </c>
      <c r="I251" s="608">
        <v>3691.3875000000003</v>
      </c>
      <c r="J251" s="525">
        <f t="shared" si="78"/>
        <v>3116.3125</v>
      </c>
      <c r="K251" s="526">
        <f t="shared" si="78"/>
        <v>3314.9375</v>
      </c>
      <c r="L251" s="526">
        <f t="shared" si="78"/>
        <v>3457.625</v>
      </c>
      <c r="M251" s="173">
        <f t="shared" si="90"/>
        <v>3729.9968749999998</v>
      </c>
      <c r="N251" s="173">
        <f t="shared" si="71"/>
        <v>3810.4562500000002</v>
      </c>
      <c r="O251" s="174">
        <f t="shared" si="72"/>
        <v>3892.7906250000001</v>
      </c>
      <c r="P251" s="525">
        <f t="shared" si="79"/>
        <v>164.5625</v>
      </c>
      <c r="Q251" s="526">
        <f t="shared" si="79"/>
        <v>188.6875</v>
      </c>
      <c r="R251" s="526">
        <f t="shared" si="79"/>
        <v>206.125</v>
      </c>
      <c r="S251" s="561">
        <f t="shared" si="79"/>
        <v>183.33437500000036</v>
      </c>
      <c r="T251" s="561">
        <f t="shared" si="74"/>
        <v>192.18125000000009</v>
      </c>
      <c r="U251" s="562">
        <f t="shared" si="75"/>
        <v>201.40312499999982</v>
      </c>
      <c r="V251" s="520">
        <v>3610</v>
      </c>
      <c r="W251" s="164">
        <f t="shared" si="80"/>
        <v>3881</v>
      </c>
      <c r="X251" s="164">
        <f t="shared" si="81"/>
        <v>4076</v>
      </c>
      <c r="Y251" s="164">
        <f t="shared" si="82"/>
        <v>4280</v>
      </c>
      <c r="Z251" s="164">
        <f t="shared" si="83"/>
        <v>4387</v>
      </c>
      <c r="AA251" s="529">
        <f t="shared" si="84"/>
        <v>4497</v>
      </c>
      <c r="AB251" s="620">
        <f t="shared" si="85"/>
        <v>658.25</v>
      </c>
      <c r="AC251" s="621">
        <f t="shared" si="85"/>
        <v>754.75</v>
      </c>
      <c r="AD251" s="621">
        <f t="shared" si="85"/>
        <v>824.5</v>
      </c>
      <c r="AE251" s="571">
        <f t="shared" si="85"/>
        <v>733.33750000000055</v>
      </c>
      <c r="AF251" s="571">
        <f t="shared" si="85"/>
        <v>768.72499999999991</v>
      </c>
      <c r="AG251" s="572">
        <f t="shared" si="91"/>
        <v>805.61249999999973</v>
      </c>
      <c r="AH251" s="589">
        <v>1.44</v>
      </c>
      <c r="AI251" s="149">
        <f t="shared" si="77"/>
        <v>1.548</v>
      </c>
      <c r="AJ251" s="149">
        <f t="shared" si="86"/>
        <v>1.6254</v>
      </c>
      <c r="AK251" s="149">
        <f t="shared" si="87"/>
        <v>1.7066699999999999</v>
      </c>
      <c r="AL251" s="149">
        <f t="shared" si="88"/>
        <v>1.7493367499999999</v>
      </c>
      <c r="AM251" s="150">
        <f t="shared" si="89"/>
        <v>1.7930701687499999</v>
      </c>
    </row>
    <row r="252" spans="1:39" ht="25.5" x14ac:dyDescent="0.2">
      <c r="A252" s="1008">
        <v>14</v>
      </c>
      <c r="B252" s="609" t="s">
        <v>195</v>
      </c>
      <c r="C252" s="613" t="s">
        <v>123</v>
      </c>
      <c r="D252" s="160">
        <v>3326.5</v>
      </c>
      <c r="E252" s="161">
        <v>3550</v>
      </c>
      <c r="F252" s="161">
        <v>3718.75</v>
      </c>
      <c r="G252" s="170">
        <v>4104.375</v>
      </c>
      <c r="H252" s="170">
        <v>4218.5749999999998</v>
      </c>
      <c r="I252" s="606">
        <v>4334.2749999999996</v>
      </c>
      <c r="J252" s="521">
        <f t="shared" si="78"/>
        <v>3482.375</v>
      </c>
      <c r="K252" s="522">
        <f t="shared" si="78"/>
        <v>3724.25</v>
      </c>
      <c r="L252" s="522">
        <f t="shared" si="78"/>
        <v>3904.0625</v>
      </c>
      <c r="M252" s="170">
        <f t="shared" si="90"/>
        <v>4249.03125</v>
      </c>
      <c r="N252" s="170">
        <f t="shared" si="71"/>
        <v>4364.1812499999996</v>
      </c>
      <c r="O252" s="171">
        <f t="shared" si="72"/>
        <v>4481.2062499999993</v>
      </c>
      <c r="P252" s="521">
        <f t="shared" si="79"/>
        <v>155.875</v>
      </c>
      <c r="Q252" s="522">
        <f t="shared" si="79"/>
        <v>174.25</v>
      </c>
      <c r="R252" s="522">
        <f t="shared" si="79"/>
        <v>185.3125</v>
      </c>
      <c r="S252" s="555">
        <f t="shared" si="79"/>
        <v>144.65625</v>
      </c>
      <c r="T252" s="555">
        <f t="shared" si="74"/>
        <v>145.60624999999982</v>
      </c>
      <c r="U252" s="556">
        <f t="shared" si="75"/>
        <v>146.93124999999964</v>
      </c>
      <c r="V252" s="518">
        <v>3950</v>
      </c>
      <c r="W252" s="162">
        <f t="shared" si="80"/>
        <v>4247</v>
      </c>
      <c r="X252" s="162">
        <f t="shared" si="81"/>
        <v>4460</v>
      </c>
      <c r="Y252" s="162">
        <f t="shared" si="82"/>
        <v>4683</v>
      </c>
      <c r="Z252" s="162">
        <f t="shared" si="83"/>
        <v>4801</v>
      </c>
      <c r="AA252" s="527">
        <f t="shared" si="84"/>
        <v>4922</v>
      </c>
      <c r="AB252" s="616">
        <f t="shared" si="85"/>
        <v>623.5</v>
      </c>
      <c r="AC252" s="617">
        <f t="shared" si="85"/>
        <v>697</v>
      </c>
      <c r="AD252" s="617">
        <f t="shared" si="85"/>
        <v>741.25</v>
      </c>
      <c r="AE252" s="573">
        <f t="shared" si="85"/>
        <v>578.625</v>
      </c>
      <c r="AF252" s="573">
        <f t="shared" si="85"/>
        <v>582.42500000000018</v>
      </c>
      <c r="AG252" s="574">
        <f t="shared" si="91"/>
        <v>587.72500000000036</v>
      </c>
      <c r="AH252" s="587">
        <v>1.58</v>
      </c>
      <c r="AI252" s="152">
        <f t="shared" si="77"/>
        <v>1.6985000000000001</v>
      </c>
      <c r="AJ252" s="152">
        <f t="shared" si="86"/>
        <v>1.783425</v>
      </c>
      <c r="AK252" s="152">
        <f t="shared" si="87"/>
        <v>1.87259625</v>
      </c>
      <c r="AL252" s="152">
        <f t="shared" si="88"/>
        <v>1.91941115625</v>
      </c>
      <c r="AM252" s="153">
        <f t="shared" si="89"/>
        <v>1.9673964351562501</v>
      </c>
    </row>
    <row r="253" spans="1:39" x14ac:dyDescent="0.2">
      <c r="A253" s="1009"/>
      <c r="B253" s="610" t="s">
        <v>159</v>
      </c>
      <c r="C253" s="614" t="s">
        <v>123</v>
      </c>
      <c r="D253" s="87">
        <v>3210.75</v>
      </c>
      <c r="E253" s="84">
        <v>3427</v>
      </c>
      <c r="F253" s="84">
        <v>3589.75</v>
      </c>
      <c r="G253" s="169">
        <v>3954.125</v>
      </c>
      <c r="H253" s="169">
        <v>4062.15</v>
      </c>
      <c r="I253" s="607">
        <v>4172.5374999999995</v>
      </c>
      <c r="J253" s="523">
        <f t="shared" si="78"/>
        <v>3383.0625</v>
      </c>
      <c r="K253" s="524">
        <f t="shared" si="78"/>
        <v>3618.5</v>
      </c>
      <c r="L253" s="524">
        <f t="shared" si="78"/>
        <v>3793.0625</v>
      </c>
      <c r="M253" s="169">
        <f t="shared" si="90"/>
        <v>4121.59375</v>
      </c>
      <c r="N253" s="169">
        <f t="shared" si="71"/>
        <v>4231.6125000000002</v>
      </c>
      <c r="O253" s="172">
        <f t="shared" si="72"/>
        <v>4344.1531249999998</v>
      </c>
      <c r="P253" s="523">
        <f t="shared" si="79"/>
        <v>172.3125</v>
      </c>
      <c r="Q253" s="524">
        <f t="shared" si="79"/>
        <v>191.5</v>
      </c>
      <c r="R253" s="524">
        <f t="shared" si="79"/>
        <v>203.3125</v>
      </c>
      <c r="S253" s="558">
        <f t="shared" si="79"/>
        <v>167.46875</v>
      </c>
      <c r="T253" s="558">
        <f t="shared" si="74"/>
        <v>169.46250000000009</v>
      </c>
      <c r="U253" s="559">
        <f t="shared" si="75"/>
        <v>171.61562500000036</v>
      </c>
      <c r="V253" s="519">
        <v>3900</v>
      </c>
      <c r="W253" s="145">
        <f t="shared" si="80"/>
        <v>4193</v>
      </c>
      <c r="X253" s="145">
        <f t="shared" si="81"/>
        <v>4403</v>
      </c>
      <c r="Y253" s="145">
        <f t="shared" si="82"/>
        <v>4624</v>
      </c>
      <c r="Z253" s="145">
        <f t="shared" si="83"/>
        <v>4740</v>
      </c>
      <c r="AA253" s="528">
        <f t="shared" si="84"/>
        <v>4859</v>
      </c>
      <c r="AB253" s="618">
        <f t="shared" si="85"/>
        <v>689.25</v>
      </c>
      <c r="AC253" s="619">
        <f t="shared" si="85"/>
        <v>766</v>
      </c>
      <c r="AD253" s="619">
        <f t="shared" si="85"/>
        <v>813.25</v>
      </c>
      <c r="AE253" s="568">
        <f t="shared" si="85"/>
        <v>669.875</v>
      </c>
      <c r="AF253" s="568">
        <f t="shared" si="85"/>
        <v>677.84999999999991</v>
      </c>
      <c r="AG253" s="569">
        <f t="shared" si="91"/>
        <v>686.46250000000055</v>
      </c>
      <c r="AH253" s="588">
        <v>1.56</v>
      </c>
      <c r="AI253" s="147">
        <f t="shared" si="77"/>
        <v>1.677</v>
      </c>
      <c r="AJ253" s="147">
        <f t="shared" si="86"/>
        <v>1.76085</v>
      </c>
      <c r="AK253" s="147">
        <f t="shared" si="87"/>
        <v>1.8488925</v>
      </c>
      <c r="AL253" s="147">
        <f t="shared" si="88"/>
        <v>1.8951148125000001</v>
      </c>
      <c r="AM253" s="148">
        <f t="shared" si="89"/>
        <v>1.9424926828125002</v>
      </c>
    </row>
    <row r="254" spans="1:39" x14ac:dyDescent="0.2">
      <c r="A254" s="1009"/>
      <c r="B254" s="610" t="s">
        <v>160</v>
      </c>
      <c r="C254" s="614" t="s">
        <v>123</v>
      </c>
      <c r="D254" s="87">
        <v>3084.5</v>
      </c>
      <c r="E254" s="84">
        <v>3292.75</v>
      </c>
      <c r="F254" s="84">
        <v>3448</v>
      </c>
      <c r="G254" s="169">
        <v>3787.8499999999995</v>
      </c>
      <c r="H254" s="169">
        <v>3891.0625</v>
      </c>
      <c r="I254" s="607">
        <v>3996.1375000000003</v>
      </c>
      <c r="J254" s="523">
        <f t="shared" si="78"/>
        <v>3275.875</v>
      </c>
      <c r="K254" s="524">
        <f t="shared" si="78"/>
        <v>3504.3125</v>
      </c>
      <c r="L254" s="524">
        <f t="shared" si="78"/>
        <v>3672.5</v>
      </c>
      <c r="M254" s="169">
        <f t="shared" si="90"/>
        <v>3981.8874999999998</v>
      </c>
      <c r="N254" s="169">
        <f t="shared" si="71"/>
        <v>4088.046875</v>
      </c>
      <c r="O254" s="172">
        <f t="shared" si="72"/>
        <v>4196.1031250000005</v>
      </c>
      <c r="P254" s="523">
        <f t="shared" si="79"/>
        <v>191.375</v>
      </c>
      <c r="Q254" s="524">
        <f t="shared" si="79"/>
        <v>211.5625</v>
      </c>
      <c r="R254" s="524">
        <f t="shared" si="79"/>
        <v>224.5</v>
      </c>
      <c r="S254" s="558">
        <f t="shared" si="79"/>
        <v>194.03750000000036</v>
      </c>
      <c r="T254" s="558">
        <f t="shared" si="74"/>
        <v>196.984375</v>
      </c>
      <c r="U254" s="559">
        <f t="shared" si="75"/>
        <v>199.96562500000027</v>
      </c>
      <c r="V254" s="519">
        <v>3850</v>
      </c>
      <c r="W254" s="145">
        <f t="shared" si="80"/>
        <v>4139</v>
      </c>
      <c r="X254" s="145">
        <f t="shared" si="81"/>
        <v>4346</v>
      </c>
      <c r="Y254" s="145">
        <f t="shared" si="82"/>
        <v>4564</v>
      </c>
      <c r="Z254" s="145">
        <f t="shared" si="83"/>
        <v>4679</v>
      </c>
      <c r="AA254" s="528">
        <f t="shared" si="84"/>
        <v>4796</v>
      </c>
      <c r="AB254" s="618">
        <f t="shared" si="85"/>
        <v>765.5</v>
      </c>
      <c r="AC254" s="619">
        <f t="shared" si="85"/>
        <v>846.25</v>
      </c>
      <c r="AD254" s="619">
        <f t="shared" si="85"/>
        <v>898</v>
      </c>
      <c r="AE254" s="568">
        <f t="shared" si="85"/>
        <v>776.15000000000055</v>
      </c>
      <c r="AF254" s="568">
        <f t="shared" si="85"/>
        <v>787.9375</v>
      </c>
      <c r="AG254" s="569">
        <f t="shared" si="91"/>
        <v>799.86249999999973</v>
      </c>
      <c r="AH254" s="588">
        <v>1.54</v>
      </c>
      <c r="AI254" s="147">
        <f t="shared" si="77"/>
        <v>1.6555</v>
      </c>
      <c r="AJ254" s="147">
        <f t="shared" si="86"/>
        <v>1.738275</v>
      </c>
      <c r="AK254" s="147">
        <f t="shared" si="87"/>
        <v>1.8251887500000001</v>
      </c>
      <c r="AL254" s="147">
        <f t="shared" si="88"/>
        <v>1.8708184687500002</v>
      </c>
      <c r="AM254" s="148">
        <f t="shared" si="89"/>
        <v>1.9175889304687503</v>
      </c>
    </row>
    <row r="255" spans="1:39" ht="13.5" thickBot="1" x14ac:dyDescent="0.25">
      <c r="A255" s="1010"/>
      <c r="B255" s="611" t="s">
        <v>161</v>
      </c>
      <c r="C255" s="615" t="s">
        <v>123</v>
      </c>
      <c r="D255" s="89">
        <v>3021.75</v>
      </c>
      <c r="E255" s="90">
        <v>3201.75</v>
      </c>
      <c r="F255" s="90">
        <v>3330.5</v>
      </c>
      <c r="G255" s="173">
        <v>3629.6624999999995</v>
      </c>
      <c r="H255" s="173">
        <v>3703.7750000000001</v>
      </c>
      <c r="I255" s="608">
        <v>3778.8875000000003</v>
      </c>
      <c r="J255" s="525">
        <f t="shared" si="78"/>
        <v>3203.8125</v>
      </c>
      <c r="K255" s="526">
        <f t="shared" si="78"/>
        <v>3409.3125</v>
      </c>
      <c r="L255" s="526">
        <f t="shared" si="78"/>
        <v>3556.375</v>
      </c>
      <c r="M255" s="173">
        <f t="shared" si="90"/>
        <v>3833.7468749999998</v>
      </c>
      <c r="N255" s="173">
        <f t="shared" si="71"/>
        <v>3917.3312500000002</v>
      </c>
      <c r="O255" s="174">
        <f t="shared" si="72"/>
        <v>4002.1656250000001</v>
      </c>
      <c r="P255" s="525">
        <f t="shared" si="79"/>
        <v>182.0625</v>
      </c>
      <c r="Q255" s="526">
        <f t="shared" si="79"/>
        <v>207.5625</v>
      </c>
      <c r="R255" s="526">
        <f t="shared" si="79"/>
        <v>225.875</v>
      </c>
      <c r="S255" s="561">
        <f t="shared" si="79"/>
        <v>204.08437500000036</v>
      </c>
      <c r="T255" s="561">
        <f t="shared" si="74"/>
        <v>213.55625000000009</v>
      </c>
      <c r="U255" s="562">
        <f t="shared" si="75"/>
        <v>223.27812499999982</v>
      </c>
      <c r="V255" s="520">
        <v>3750</v>
      </c>
      <c r="W255" s="164">
        <f t="shared" si="80"/>
        <v>4032</v>
      </c>
      <c r="X255" s="164">
        <f t="shared" si="81"/>
        <v>4234</v>
      </c>
      <c r="Y255" s="164">
        <f t="shared" si="82"/>
        <v>4446</v>
      </c>
      <c r="Z255" s="164">
        <f t="shared" si="83"/>
        <v>4558</v>
      </c>
      <c r="AA255" s="529">
        <f t="shared" si="84"/>
        <v>4672</v>
      </c>
      <c r="AB255" s="620">
        <f t="shared" si="85"/>
        <v>728.25</v>
      </c>
      <c r="AC255" s="621">
        <f t="shared" si="85"/>
        <v>830.25</v>
      </c>
      <c r="AD255" s="621">
        <f t="shared" si="85"/>
        <v>903.5</v>
      </c>
      <c r="AE255" s="571">
        <f t="shared" si="85"/>
        <v>816.33750000000055</v>
      </c>
      <c r="AF255" s="571">
        <f t="shared" si="85"/>
        <v>854.22499999999991</v>
      </c>
      <c r="AG255" s="572">
        <f t="shared" si="91"/>
        <v>893.11249999999973</v>
      </c>
      <c r="AH255" s="589">
        <v>1.5</v>
      </c>
      <c r="AI255" s="149">
        <f t="shared" si="77"/>
        <v>1.6125</v>
      </c>
      <c r="AJ255" s="149">
        <f t="shared" si="86"/>
        <v>1.693125</v>
      </c>
      <c r="AK255" s="149">
        <f t="shared" si="87"/>
        <v>1.7777812500000001</v>
      </c>
      <c r="AL255" s="149">
        <f t="shared" si="88"/>
        <v>1.82222578125</v>
      </c>
      <c r="AM255" s="150">
        <f t="shared" si="89"/>
        <v>1.8677814257812499</v>
      </c>
    </row>
    <row r="256" spans="1:39" ht="25.5" x14ac:dyDescent="0.2">
      <c r="A256" s="1008">
        <v>15</v>
      </c>
      <c r="B256" s="609" t="s">
        <v>162</v>
      </c>
      <c r="C256" s="613" t="s">
        <v>81</v>
      </c>
      <c r="D256" s="160">
        <v>3301.5</v>
      </c>
      <c r="E256" s="161">
        <v>3523</v>
      </c>
      <c r="F256" s="161">
        <v>3690.25</v>
      </c>
      <c r="G256" s="170">
        <v>4074.875</v>
      </c>
      <c r="H256" s="170">
        <v>4188.0749999999998</v>
      </c>
      <c r="I256" s="606">
        <v>4302.7749999999996</v>
      </c>
      <c r="J256" s="521">
        <f t="shared" si="78"/>
        <v>3451.125</v>
      </c>
      <c r="K256" s="522">
        <f t="shared" si="78"/>
        <v>3690.5</v>
      </c>
      <c r="L256" s="522">
        <f t="shared" si="78"/>
        <v>3868.4375</v>
      </c>
      <c r="M256" s="170">
        <f t="shared" si="90"/>
        <v>4212.15625</v>
      </c>
      <c r="N256" s="170">
        <f t="shared" si="71"/>
        <v>4326.0562499999996</v>
      </c>
      <c r="O256" s="171">
        <f t="shared" si="72"/>
        <v>4441.8312499999993</v>
      </c>
      <c r="P256" s="521">
        <f t="shared" si="79"/>
        <v>149.625</v>
      </c>
      <c r="Q256" s="522">
        <f t="shared" si="79"/>
        <v>167.5</v>
      </c>
      <c r="R256" s="522">
        <f t="shared" si="79"/>
        <v>178.1875</v>
      </c>
      <c r="S256" s="555">
        <f t="shared" si="79"/>
        <v>137.28125</v>
      </c>
      <c r="T256" s="555">
        <f t="shared" si="74"/>
        <v>137.98124999999982</v>
      </c>
      <c r="U256" s="556">
        <f t="shared" si="75"/>
        <v>139.05624999999964</v>
      </c>
      <c r="V256" s="518">
        <v>3900</v>
      </c>
      <c r="W256" s="162">
        <f t="shared" si="80"/>
        <v>4193</v>
      </c>
      <c r="X256" s="162">
        <f t="shared" si="81"/>
        <v>4403</v>
      </c>
      <c r="Y256" s="162">
        <f t="shared" si="82"/>
        <v>4624</v>
      </c>
      <c r="Z256" s="162">
        <f t="shared" si="83"/>
        <v>4740</v>
      </c>
      <c r="AA256" s="527">
        <f t="shared" si="84"/>
        <v>4859</v>
      </c>
      <c r="AB256" s="616">
        <f t="shared" si="85"/>
        <v>598.5</v>
      </c>
      <c r="AC256" s="617">
        <f t="shared" si="85"/>
        <v>670</v>
      </c>
      <c r="AD256" s="617">
        <f t="shared" si="85"/>
        <v>712.75</v>
      </c>
      <c r="AE256" s="573">
        <f t="shared" si="85"/>
        <v>549.125</v>
      </c>
      <c r="AF256" s="573">
        <f t="shared" si="85"/>
        <v>551.92500000000018</v>
      </c>
      <c r="AG256" s="574">
        <f t="shared" si="91"/>
        <v>556.22500000000036</v>
      </c>
      <c r="AH256" s="587">
        <v>1.56</v>
      </c>
      <c r="AI256" s="152">
        <f t="shared" si="77"/>
        <v>1.677</v>
      </c>
      <c r="AJ256" s="152">
        <f t="shared" si="86"/>
        <v>1.76085</v>
      </c>
      <c r="AK256" s="152">
        <f t="shared" si="87"/>
        <v>1.8488925</v>
      </c>
      <c r="AL256" s="152">
        <f t="shared" si="88"/>
        <v>1.8951148125000001</v>
      </c>
      <c r="AM256" s="153">
        <f t="shared" si="89"/>
        <v>1.9424926828125002</v>
      </c>
    </row>
    <row r="257" spans="1:39" x14ac:dyDescent="0.2">
      <c r="A257" s="1009"/>
      <c r="B257" s="610" t="s">
        <v>163</v>
      </c>
      <c r="C257" s="614" t="s">
        <v>81</v>
      </c>
      <c r="D257" s="87">
        <v>3185.75</v>
      </c>
      <c r="E257" s="84">
        <v>3400</v>
      </c>
      <c r="F257" s="84">
        <v>3561.25</v>
      </c>
      <c r="G257" s="169">
        <v>3924.125</v>
      </c>
      <c r="H257" s="169">
        <v>4031.65</v>
      </c>
      <c r="I257" s="607">
        <v>4141.0374999999995</v>
      </c>
      <c r="J257" s="523">
        <f t="shared" si="78"/>
        <v>3351.8125</v>
      </c>
      <c r="K257" s="524">
        <f t="shared" si="78"/>
        <v>3584.75</v>
      </c>
      <c r="L257" s="524">
        <f t="shared" si="78"/>
        <v>3757.4375</v>
      </c>
      <c r="M257" s="169">
        <f t="shared" si="90"/>
        <v>4084.09375</v>
      </c>
      <c r="N257" s="169">
        <f t="shared" si="71"/>
        <v>4193.4875000000002</v>
      </c>
      <c r="O257" s="172">
        <f t="shared" si="72"/>
        <v>4304.7781249999998</v>
      </c>
      <c r="P257" s="523">
        <f t="shared" si="79"/>
        <v>166.0625</v>
      </c>
      <c r="Q257" s="524">
        <f t="shared" si="79"/>
        <v>184.75</v>
      </c>
      <c r="R257" s="524">
        <f t="shared" si="79"/>
        <v>196.1875</v>
      </c>
      <c r="S257" s="558">
        <f t="shared" si="79"/>
        <v>159.96875</v>
      </c>
      <c r="T257" s="558">
        <f t="shared" si="74"/>
        <v>161.83750000000009</v>
      </c>
      <c r="U257" s="559">
        <f t="shared" si="75"/>
        <v>163.74062500000036</v>
      </c>
      <c r="V257" s="519">
        <v>3850</v>
      </c>
      <c r="W257" s="145">
        <f t="shared" si="80"/>
        <v>4139</v>
      </c>
      <c r="X257" s="145">
        <f t="shared" si="81"/>
        <v>4346</v>
      </c>
      <c r="Y257" s="145">
        <f t="shared" si="82"/>
        <v>4564</v>
      </c>
      <c r="Z257" s="145">
        <f t="shared" si="83"/>
        <v>4679</v>
      </c>
      <c r="AA257" s="528">
        <f t="shared" si="84"/>
        <v>4796</v>
      </c>
      <c r="AB257" s="618">
        <f t="shared" si="85"/>
        <v>664.25</v>
      </c>
      <c r="AC257" s="619">
        <f t="shared" si="85"/>
        <v>739</v>
      </c>
      <c r="AD257" s="619">
        <f t="shared" si="85"/>
        <v>784.75</v>
      </c>
      <c r="AE257" s="568">
        <f t="shared" si="85"/>
        <v>639.875</v>
      </c>
      <c r="AF257" s="568">
        <f t="shared" si="85"/>
        <v>647.34999999999991</v>
      </c>
      <c r="AG257" s="569">
        <f t="shared" si="91"/>
        <v>654.96250000000055</v>
      </c>
      <c r="AH257" s="588">
        <v>1.54</v>
      </c>
      <c r="AI257" s="147">
        <f t="shared" si="77"/>
        <v>1.6555</v>
      </c>
      <c r="AJ257" s="147">
        <f t="shared" si="86"/>
        <v>1.738275</v>
      </c>
      <c r="AK257" s="147">
        <f t="shared" si="87"/>
        <v>1.8251887500000001</v>
      </c>
      <c r="AL257" s="147">
        <f t="shared" si="88"/>
        <v>1.8708184687500002</v>
      </c>
      <c r="AM257" s="148">
        <f t="shared" si="89"/>
        <v>1.9175889304687503</v>
      </c>
    </row>
    <row r="258" spans="1:39" x14ac:dyDescent="0.2">
      <c r="A258" s="1009"/>
      <c r="B258" s="610" t="s">
        <v>164</v>
      </c>
      <c r="C258" s="614" t="s">
        <v>81</v>
      </c>
      <c r="D258" s="87">
        <v>3034.5</v>
      </c>
      <c r="E258" s="84">
        <v>3239.25</v>
      </c>
      <c r="F258" s="84">
        <v>3392</v>
      </c>
      <c r="G258" s="169">
        <v>3728.8499999999995</v>
      </c>
      <c r="H258" s="169">
        <v>3830.5625</v>
      </c>
      <c r="I258" s="607">
        <v>3934.1375000000003</v>
      </c>
      <c r="J258" s="523">
        <f t="shared" si="78"/>
        <v>3213.375</v>
      </c>
      <c r="K258" s="524">
        <f t="shared" si="78"/>
        <v>3437.4375</v>
      </c>
      <c r="L258" s="524">
        <f t="shared" si="78"/>
        <v>3602.5</v>
      </c>
      <c r="M258" s="169">
        <f t="shared" si="90"/>
        <v>3908.1374999999998</v>
      </c>
      <c r="N258" s="169">
        <f t="shared" si="71"/>
        <v>4012.421875</v>
      </c>
      <c r="O258" s="172">
        <f t="shared" si="72"/>
        <v>4118.6031250000005</v>
      </c>
      <c r="P258" s="523">
        <f t="shared" si="79"/>
        <v>178.875</v>
      </c>
      <c r="Q258" s="524">
        <f t="shared" si="79"/>
        <v>198.1875</v>
      </c>
      <c r="R258" s="524">
        <f t="shared" si="79"/>
        <v>210.5</v>
      </c>
      <c r="S258" s="558">
        <f t="shared" si="79"/>
        <v>179.28750000000036</v>
      </c>
      <c r="T258" s="558">
        <f t="shared" si="74"/>
        <v>181.859375</v>
      </c>
      <c r="U258" s="559">
        <f t="shared" si="75"/>
        <v>184.46562500000027</v>
      </c>
      <c r="V258" s="519">
        <v>3750</v>
      </c>
      <c r="W258" s="145">
        <f t="shared" si="80"/>
        <v>4032</v>
      </c>
      <c r="X258" s="145">
        <f t="shared" si="81"/>
        <v>4234</v>
      </c>
      <c r="Y258" s="145">
        <f t="shared" si="82"/>
        <v>4446</v>
      </c>
      <c r="Z258" s="145">
        <f t="shared" si="83"/>
        <v>4558</v>
      </c>
      <c r="AA258" s="528">
        <f t="shared" si="84"/>
        <v>4672</v>
      </c>
      <c r="AB258" s="618">
        <f t="shared" si="85"/>
        <v>715.5</v>
      </c>
      <c r="AC258" s="619">
        <f t="shared" si="85"/>
        <v>792.75</v>
      </c>
      <c r="AD258" s="619">
        <f t="shared" si="85"/>
        <v>842</v>
      </c>
      <c r="AE258" s="568">
        <f t="shared" si="85"/>
        <v>717.15000000000055</v>
      </c>
      <c r="AF258" s="568">
        <f t="shared" si="85"/>
        <v>727.4375</v>
      </c>
      <c r="AG258" s="569">
        <f t="shared" si="91"/>
        <v>737.86249999999973</v>
      </c>
      <c r="AH258" s="588">
        <v>1.5</v>
      </c>
      <c r="AI258" s="147">
        <f t="shared" si="77"/>
        <v>1.6125</v>
      </c>
      <c r="AJ258" s="147">
        <f t="shared" si="86"/>
        <v>1.693125</v>
      </c>
      <c r="AK258" s="147">
        <f t="shared" si="87"/>
        <v>1.7777812500000001</v>
      </c>
      <c r="AL258" s="147">
        <f t="shared" si="88"/>
        <v>1.82222578125</v>
      </c>
      <c r="AM258" s="148">
        <f t="shared" si="89"/>
        <v>1.8677814257812499</v>
      </c>
    </row>
    <row r="259" spans="1:39" ht="13.5" thickBot="1" x14ac:dyDescent="0.25">
      <c r="A259" s="1010"/>
      <c r="B259" s="611" t="s">
        <v>165</v>
      </c>
      <c r="C259" s="615" t="s">
        <v>81</v>
      </c>
      <c r="D259" s="89">
        <v>2951.75</v>
      </c>
      <c r="E259" s="90">
        <v>3126.25</v>
      </c>
      <c r="F259" s="90">
        <v>3251.5</v>
      </c>
      <c r="G259" s="173">
        <v>3546.6624999999995</v>
      </c>
      <c r="H259" s="173">
        <v>3618.2750000000001</v>
      </c>
      <c r="I259" s="608">
        <v>3691.3875000000003</v>
      </c>
      <c r="J259" s="525">
        <f t="shared" si="78"/>
        <v>3116.3125</v>
      </c>
      <c r="K259" s="526">
        <f t="shared" si="78"/>
        <v>3314.9375</v>
      </c>
      <c r="L259" s="526">
        <f t="shared" si="78"/>
        <v>3457.625</v>
      </c>
      <c r="M259" s="173">
        <f t="shared" si="90"/>
        <v>3729.9968749999998</v>
      </c>
      <c r="N259" s="173">
        <f t="shared" si="71"/>
        <v>3810.4562500000002</v>
      </c>
      <c r="O259" s="174">
        <f t="shared" si="72"/>
        <v>3892.7906250000001</v>
      </c>
      <c r="P259" s="525">
        <f t="shared" si="79"/>
        <v>164.5625</v>
      </c>
      <c r="Q259" s="526">
        <f t="shared" si="79"/>
        <v>188.6875</v>
      </c>
      <c r="R259" s="526">
        <f t="shared" si="79"/>
        <v>206.125</v>
      </c>
      <c r="S259" s="561">
        <f t="shared" si="79"/>
        <v>183.33437500000036</v>
      </c>
      <c r="T259" s="561">
        <f t="shared" si="74"/>
        <v>192.18125000000009</v>
      </c>
      <c r="U259" s="562">
        <f t="shared" si="75"/>
        <v>201.40312499999982</v>
      </c>
      <c r="V259" s="520">
        <v>3610</v>
      </c>
      <c r="W259" s="164">
        <f t="shared" si="80"/>
        <v>3881</v>
      </c>
      <c r="X259" s="164">
        <f t="shared" si="81"/>
        <v>4076</v>
      </c>
      <c r="Y259" s="164">
        <f t="shared" si="82"/>
        <v>4280</v>
      </c>
      <c r="Z259" s="164">
        <f t="shared" si="83"/>
        <v>4387</v>
      </c>
      <c r="AA259" s="529">
        <f t="shared" si="84"/>
        <v>4497</v>
      </c>
      <c r="AB259" s="620">
        <f t="shared" si="85"/>
        <v>658.25</v>
      </c>
      <c r="AC259" s="621">
        <f t="shared" si="85"/>
        <v>754.75</v>
      </c>
      <c r="AD259" s="621">
        <f t="shared" si="85"/>
        <v>824.5</v>
      </c>
      <c r="AE259" s="571">
        <f t="shared" si="85"/>
        <v>733.33750000000055</v>
      </c>
      <c r="AF259" s="571">
        <f t="shared" si="85"/>
        <v>768.72499999999991</v>
      </c>
      <c r="AG259" s="572">
        <f t="shared" si="91"/>
        <v>805.61249999999973</v>
      </c>
      <c r="AH259" s="589">
        <v>1.44</v>
      </c>
      <c r="AI259" s="149">
        <f t="shared" si="77"/>
        <v>1.548</v>
      </c>
      <c r="AJ259" s="149">
        <f t="shared" si="86"/>
        <v>1.6254</v>
      </c>
      <c r="AK259" s="149">
        <f t="shared" si="87"/>
        <v>1.7066699999999999</v>
      </c>
      <c r="AL259" s="149">
        <f t="shared" si="88"/>
        <v>1.7493367499999999</v>
      </c>
      <c r="AM259" s="150">
        <f t="shared" si="89"/>
        <v>1.7930701687499999</v>
      </c>
    </row>
    <row r="260" spans="1:39" ht="25.5" x14ac:dyDescent="0.2">
      <c r="A260" s="1008">
        <v>16</v>
      </c>
      <c r="B260" s="609" t="s">
        <v>196</v>
      </c>
      <c r="C260" s="613" t="s">
        <v>81</v>
      </c>
      <c r="D260" s="160">
        <v>3105.75</v>
      </c>
      <c r="E260" s="161">
        <v>3316</v>
      </c>
      <c r="F260" s="161">
        <v>3473.5</v>
      </c>
      <c r="G260" s="170">
        <v>3813.5374999999995</v>
      </c>
      <c r="H260" s="170">
        <v>3917.25</v>
      </c>
      <c r="I260" s="606">
        <v>4022.4625000000001</v>
      </c>
      <c r="J260" s="521">
        <f t="shared" si="78"/>
        <v>3304.3125</v>
      </c>
      <c r="K260" s="522">
        <f t="shared" si="78"/>
        <v>3535.25</v>
      </c>
      <c r="L260" s="522">
        <f t="shared" si="78"/>
        <v>3705.875</v>
      </c>
      <c r="M260" s="170">
        <f t="shared" si="90"/>
        <v>4016.1531249999998</v>
      </c>
      <c r="N260" s="170">
        <f t="shared" si="71"/>
        <v>4122.9375</v>
      </c>
      <c r="O260" s="171">
        <f t="shared" si="72"/>
        <v>4231.5968750000002</v>
      </c>
      <c r="P260" s="521">
        <f t="shared" si="79"/>
        <v>198.5625</v>
      </c>
      <c r="Q260" s="522">
        <f t="shared" si="79"/>
        <v>219.25</v>
      </c>
      <c r="R260" s="522">
        <f t="shared" si="79"/>
        <v>232.375</v>
      </c>
      <c r="S260" s="555">
        <f t="shared" si="79"/>
        <v>202.61562500000036</v>
      </c>
      <c r="T260" s="555">
        <f t="shared" si="74"/>
        <v>205.6875</v>
      </c>
      <c r="U260" s="556">
        <f t="shared" si="75"/>
        <v>209.13437500000009</v>
      </c>
      <c r="V260" s="518">
        <v>3900</v>
      </c>
      <c r="W260" s="162">
        <f t="shared" si="80"/>
        <v>4193</v>
      </c>
      <c r="X260" s="162">
        <f t="shared" si="81"/>
        <v>4403</v>
      </c>
      <c r="Y260" s="162">
        <f t="shared" si="82"/>
        <v>4624</v>
      </c>
      <c r="Z260" s="162">
        <f t="shared" si="83"/>
        <v>4740</v>
      </c>
      <c r="AA260" s="527">
        <f t="shared" si="84"/>
        <v>4859</v>
      </c>
      <c r="AB260" s="616">
        <f t="shared" si="85"/>
        <v>794.25</v>
      </c>
      <c r="AC260" s="617">
        <f t="shared" si="85"/>
        <v>877</v>
      </c>
      <c r="AD260" s="617">
        <f t="shared" si="85"/>
        <v>929.5</v>
      </c>
      <c r="AE260" s="573">
        <f t="shared" si="85"/>
        <v>810.46250000000055</v>
      </c>
      <c r="AF260" s="573">
        <f t="shared" si="85"/>
        <v>822.75</v>
      </c>
      <c r="AG260" s="574">
        <f t="shared" si="91"/>
        <v>836.53749999999991</v>
      </c>
      <c r="AH260" s="587">
        <v>1.56</v>
      </c>
      <c r="AI260" s="152">
        <f t="shared" si="77"/>
        <v>1.677</v>
      </c>
      <c r="AJ260" s="152">
        <f t="shared" si="86"/>
        <v>1.76085</v>
      </c>
      <c r="AK260" s="152">
        <f t="shared" si="87"/>
        <v>1.8488925</v>
      </c>
      <c r="AL260" s="152">
        <f t="shared" si="88"/>
        <v>1.8951148125000001</v>
      </c>
      <c r="AM260" s="153">
        <f t="shared" si="89"/>
        <v>1.9424926828125002</v>
      </c>
    </row>
    <row r="261" spans="1:39" x14ac:dyDescent="0.2">
      <c r="A261" s="1009"/>
      <c r="B261" s="610" t="s">
        <v>166</v>
      </c>
      <c r="C261" s="614" t="s">
        <v>81</v>
      </c>
      <c r="D261" s="87">
        <v>3079.25</v>
      </c>
      <c r="E261" s="84">
        <v>3286.75</v>
      </c>
      <c r="F261" s="84">
        <v>3442.75</v>
      </c>
      <c r="G261" s="169">
        <v>3780.9500000000003</v>
      </c>
      <c r="H261" s="169">
        <v>3884.1624999999995</v>
      </c>
      <c r="I261" s="607">
        <v>3988.375</v>
      </c>
      <c r="J261" s="523">
        <f t="shared" si="78"/>
        <v>3271.9375</v>
      </c>
      <c r="K261" s="524">
        <f t="shared" si="78"/>
        <v>3499.8125</v>
      </c>
      <c r="L261" s="524">
        <f t="shared" si="78"/>
        <v>3668.5625</v>
      </c>
      <c r="M261" s="169">
        <f t="shared" si="90"/>
        <v>3976.7125000000001</v>
      </c>
      <c r="N261" s="169">
        <f t="shared" si="71"/>
        <v>4082.8718749999998</v>
      </c>
      <c r="O261" s="172">
        <f t="shared" si="72"/>
        <v>4190.28125</v>
      </c>
      <c r="P261" s="523">
        <f t="shared" si="79"/>
        <v>192.6875</v>
      </c>
      <c r="Q261" s="524">
        <f t="shared" si="79"/>
        <v>213.0625</v>
      </c>
      <c r="R261" s="524">
        <f t="shared" si="79"/>
        <v>225.8125</v>
      </c>
      <c r="S261" s="558">
        <f t="shared" si="79"/>
        <v>195.76249999999982</v>
      </c>
      <c r="T261" s="558">
        <f t="shared" si="74"/>
        <v>198.70937500000036</v>
      </c>
      <c r="U261" s="559">
        <f t="shared" si="75"/>
        <v>201.90625</v>
      </c>
      <c r="V261" s="519">
        <v>3850</v>
      </c>
      <c r="W261" s="145">
        <f t="shared" si="80"/>
        <v>4139</v>
      </c>
      <c r="X261" s="145">
        <f t="shared" si="81"/>
        <v>4346</v>
      </c>
      <c r="Y261" s="145">
        <f t="shared" si="82"/>
        <v>4564</v>
      </c>
      <c r="Z261" s="145">
        <f t="shared" si="83"/>
        <v>4679</v>
      </c>
      <c r="AA261" s="528">
        <f t="shared" si="84"/>
        <v>4796</v>
      </c>
      <c r="AB261" s="618">
        <f t="shared" si="85"/>
        <v>770.75</v>
      </c>
      <c r="AC261" s="619">
        <f t="shared" si="85"/>
        <v>852.25</v>
      </c>
      <c r="AD261" s="619">
        <f t="shared" si="85"/>
        <v>903.25</v>
      </c>
      <c r="AE261" s="568">
        <f t="shared" si="85"/>
        <v>783.04999999999973</v>
      </c>
      <c r="AF261" s="568">
        <f t="shared" si="85"/>
        <v>794.83750000000055</v>
      </c>
      <c r="AG261" s="569">
        <f t="shared" si="91"/>
        <v>807.625</v>
      </c>
      <c r="AH261" s="588">
        <v>1.54</v>
      </c>
      <c r="AI261" s="147">
        <f t="shared" si="77"/>
        <v>1.6555</v>
      </c>
      <c r="AJ261" s="147">
        <f t="shared" si="86"/>
        <v>1.738275</v>
      </c>
      <c r="AK261" s="147">
        <f t="shared" si="87"/>
        <v>1.8251887500000001</v>
      </c>
      <c r="AL261" s="147">
        <f t="shared" si="88"/>
        <v>1.8708184687500002</v>
      </c>
      <c r="AM261" s="148">
        <f t="shared" si="89"/>
        <v>1.9175889304687503</v>
      </c>
    </row>
    <row r="262" spans="1:39" x14ac:dyDescent="0.2">
      <c r="A262" s="1009"/>
      <c r="B262" s="610" t="s">
        <v>167</v>
      </c>
      <c r="C262" s="614" t="s">
        <v>81</v>
      </c>
      <c r="D262" s="87">
        <v>3025.5</v>
      </c>
      <c r="E262" s="84">
        <v>3229.5</v>
      </c>
      <c r="F262" s="84">
        <v>3382.25</v>
      </c>
      <c r="G262" s="169">
        <v>3716.7750000000001</v>
      </c>
      <c r="H262" s="169">
        <v>3818.4874999999997</v>
      </c>
      <c r="I262" s="607">
        <v>3921.2000000000003</v>
      </c>
      <c r="J262" s="523">
        <f t="shared" si="78"/>
        <v>3206.625</v>
      </c>
      <c r="K262" s="524">
        <f t="shared" si="78"/>
        <v>3430.125</v>
      </c>
      <c r="L262" s="524">
        <f t="shared" si="78"/>
        <v>3595.1875</v>
      </c>
      <c r="M262" s="169">
        <f t="shared" si="90"/>
        <v>3899.0812500000002</v>
      </c>
      <c r="N262" s="169">
        <f t="shared" si="71"/>
        <v>4003.3656249999999</v>
      </c>
      <c r="O262" s="172">
        <f t="shared" si="72"/>
        <v>4108.9000000000005</v>
      </c>
      <c r="P262" s="523">
        <f t="shared" si="79"/>
        <v>181.125</v>
      </c>
      <c r="Q262" s="524">
        <f t="shared" si="79"/>
        <v>200.625</v>
      </c>
      <c r="R262" s="524">
        <f t="shared" si="79"/>
        <v>212.9375</v>
      </c>
      <c r="S262" s="558">
        <f t="shared" si="79"/>
        <v>182.30625000000009</v>
      </c>
      <c r="T262" s="558">
        <f t="shared" si="74"/>
        <v>184.87812500000018</v>
      </c>
      <c r="U262" s="559">
        <f t="shared" si="75"/>
        <v>187.70000000000027</v>
      </c>
      <c r="V262" s="519">
        <v>3750</v>
      </c>
      <c r="W262" s="145">
        <f t="shared" si="80"/>
        <v>4032</v>
      </c>
      <c r="X262" s="145">
        <f t="shared" si="81"/>
        <v>4234</v>
      </c>
      <c r="Y262" s="145">
        <f t="shared" si="82"/>
        <v>4446</v>
      </c>
      <c r="Z262" s="145">
        <f t="shared" si="83"/>
        <v>4558</v>
      </c>
      <c r="AA262" s="528">
        <f t="shared" si="84"/>
        <v>4672</v>
      </c>
      <c r="AB262" s="618">
        <f t="shared" si="85"/>
        <v>724.5</v>
      </c>
      <c r="AC262" s="619">
        <f t="shared" si="85"/>
        <v>802.5</v>
      </c>
      <c r="AD262" s="619">
        <f t="shared" si="85"/>
        <v>851.75</v>
      </c>
      <c r="AE262" s="568">
        <f t="shared" si="85"/>
        <v>729.22499999999991</v>
      </c>
      <c r="AF262" s="568">
        <f t="shared" ref="AF262:AG285" si="92">Z262-H262</f>
        <v>739.51250000000027</v>
      </c>
      <c r="AG262" s="569">
        <f t="shared" si="91"/>
        <v>750.79999999999973</v>
      </c>
      <c r="AH262" s="588">
        <v>1.5</v>
      </c>
      <c r="AI262" s="147">
        <f t="shared" si="77"/>
        <v>1.6125</v>
      </c>
      <c r="AJ262" s="147">
        <f t="shared" si="86"/>
        <v>1.693125</v>
      </c>
      <c r="AK262" s="147">
        <f t="shared" si="87"/>
        <v>1.7777812500000001</v>
      </c>
      <c r="AL262" s="147">
        <f t="shared" si="88"/>
        <v>1.82222578125</v>
      </c>
      <c r="AM262" s="148">
        <f t="shared" si="89"/>
        <v>1.8677814257812499</v>
      </c>
    </row>
    <row r="263" spans="1:39" ht="13.5" thickBot="1" x14ac:dyDescent="0.25">
      <c r="A263" s="1010"/>
      <c r="B263" s="611" t="s">
        <v>168</v>
      </c>
      <c r="C263" s="615" t="s">
        <v>81</v>
      </c>
      <c r="D263" s="89">
        <v>2951.75</v>
      </c>
      <c r="E263" s="90">
        <v>3126.25</v>
      </c>
      <c r="F263" s="90">
        <v>3251.5</v>
      </c>
      <c r="G263" s="173">
        <v>3546.6624999999995</v>
      </c>
      <c r="H263" s="173">
        <v>3618.2750000000001</v>
      </c>
      <c r="I263" s="608">
        <v>3691.3875000000003</v>
      </c>
      <c r="J263" s="525">
        <f t="shared" si="78"/>
        <v>3116.3125</v>
      </c>
      <c r="K263" s="526">
        <f t="shared" si="78"/>
        <v>3314.9375</v>
      </c>
      <c r="L263" s="526">
        <f t="shared" si="78"/>
        <v>3457.625</v>
      </c>
      <c r="M263" s="173">
        <f t="shared" si="90"/>
        <v>3729.9968749999998</v>
      </c>
      <c r="N263" s="173">
        <f t="shared" si="71"/>
        <v>3810.4562500000002</v>
      </c>
      <c r="O263" s="174">
        <f t="shared" si="72"/>
        <v>3892.7906250000001</v>
      </c>
      <c r="P263" s="525">
        <f t="shared" si="79"/>
        <v>164.5625</v>
      </c>
      <c r="Q263" s="526">
        <f t="shared" si="79"/>
        <v>188.6875</v>
      </c>
      <c r="R263" s="526">
        <f t="shared" si="79"/>
        <v>206.125</v>
      </c>
      <c r="S263" s="561">
        <f t="shared" si="79"/>
        <v>183.33437500000036</v>
      </c>
      <c r="T263" s="561">
        <f t="shared" si="74"/>
        <v>192.18125000000009</v>
      </c>
      <c r="U263" s="562">
        <f t="shared" si="75"/>
        <v>201.40312499999982</v>
      </c>
      <c r="V263" s="520">
        <v>3610</v>
      </c>
      <c r="W263" s="164">
        <f t="shared" si="80"/>
        <v>3881</v>
      </c>
      <c r="X263" s="164">
        <f t="shared" si="81"/>
        <v>4076</v>
      </c>
      <c r="Y263" s="164">
        <f t="shared" si="82"/>
        <v>4280</v>
      </c>
      <c r="Z263" s="164">
        <f t="shared" si="83"/>
        <v>4387</v>
      </c>
      <c r="AA263" s="529">
        <f t="shared" si="84"/>
        <v>4497</v>
      </c>
      <c r="AB263" s="620">
        <f t="shared" si="85"/>
        <v>658.25</v>
      </c>
      <c r="AC263" s="621">
        <f t="shared" si="85"/>
        <v>754.75</v>
      </c>
      <c r="AD263" s="621">
        <f t="shared" si="85"/>
        <v>824.5</v>
      </c>
      <c r="AE263" s="571">
        <f t="shared" si="85"/>
        <v>733.33750000000055</v>
      </c>
      <c r="AF263" s="571">
        <f t="shared" si="92"/>
        <v>768.72499999999991</v>
      </c>
      <c r="AG263" s="572">
        <f t="shared" si="91"/>
        <v>805.61249999999973</v>
      </c>
      <c r="AH263" s="589">
        <v>1.44</v>
      </c>
      <c r="AI263" s="149">
        <f t="shared" si="77"/>
        <v>1.548</v>
      </c>
      <c r="AJ263" s="149">
        <f t="shared" si="86"/>
        <v>1.6254</v>
      </c>
      <c r="AK263" s="149">
        <f t="shared" si="87"/>
        <v>1.7066699999999999</v>
      </c>
      <c r="AL263" s="149">
        <f t="shared" si="88"/>
        <v>1.7493367499999999</v>
      </c>
      <c r="AM263" s="150">
        <f t="shared" si="89"/>
        <v>1.7930701687499999</v>
      </c>
    </row>
    <row r="264" spans="1:39" ht="38.25" x14ac:dyDescent="0.2">
      <c r="A264" s="1008">
        <v>17</v>
      </c>
      <c r="B264" s="609" t="s">
        <v>197</v>
      </c>
      <c r="C264" s="613" t="s">
        <v>81</v>
      </c>
      <c r="D264" s="160">
        <v>3105.75</v>
      </c>
      <c r="E264" s="161">
        <v>3316</v>
      </c>
      <c r="F264" s="161">
        <v>3473.5</v>
      </c>
      <c r="G264" s="170">
        <v>3813.5374999999995</v>
      </c>
      <c r="H264" s="170">
        <v>3917.25</v>
      </c>
      <c r="I264" s="606">
        <v>4022.4625000000001</v>
      </c>
      <c r="J264" s="521">
        <f t="shared" si="78"/>
        <v>3304.3125</v>
      </c>
      <c r="K264" s="522">
        <f t="shared" si="78"/>
        <v>3535.25</v>
      </c>
      <c r="L264" s="522">
        <f t="shared" si="78"/>
        <v>3705.875</v>
      </c>
      <c r="M264" s="170">
        <f t="shared" si="90"/>
        <v>4016.1531249999998</v>
      </c>
      <c r="N264" s="170">
        <f t="shared" si="71"/>
        <v>4122.9375</v>
      </c>
      <c r="O264" s="171">
        <f t="shared" si="72"/>
        <v>4231.5968750000002</v>
      </c>
      <c r="P264" s="521">
        <f t="shared" si="79"/>
        <v>198.5625</v>
      </c>
      <c r="Q264" s="522">
        <f t="shared" si="79"/>
        <v>219.25</v>
      </c>
      <c r="R264" s="522">
        <f t="shared" si="79"/>
        <v>232.375</v>
      </c>
      <c r="S264" s="555">
        <f t="shared" si="79"/>
        <v>202.61562500000036</v>
      </c>
      <c r="T264" s="555">
        <f t="shared" si="74"/>
        <v>205.6875</v>
      </c>
      <c r="U264" s="556">
        <f t="shared" si="75"/>
        <v>209.13437500000009</v>
      </c>
      <c r="V264" s="518">
        <v>3900</v>
      </c>
      <c r="W264" s="162">
        <f t="shared" si="80"/>
        <v>4193</v>
      </c>
      <c r="X264" s="162">
        <f t="shared" si="81"/>
        <v>4403</v>
      </c>
      <c r="Y264" s="162">
        <f t="shared" si="82"/>
        <v>4624</v>
      </c>
      <c r="Z264" s="162">
        <f t="shared" si="83"/>
        <v>4740</v>
      </c>
      <c r="AA264" s="527">
        <f t="shared" si="84"/>
        <v>4859</v>
      </c>
      <c r="AB264" s="616">
        <f t="shared" si="85"/>
        <v>794.25</v>
      </c>
      <c r="AC264" s="617">
        <f t="shared" si="85"/>
        <v>877</v>
      </c>
      <c r="AD264" s="617">
        <f t="shared" si="85"/>
        <v>929.5</v>
      </c>
      <c r="AE264" s="573">
        <f t="shared" si="85"/>
        <v>810.46250000000055</v>
      </c>
      <c r="AF264" s="573">
        <f t="shared" si="92"/>
        <v>822.75</v>
      </c>
      <c r="AG264" s="574">
        <f t="shared" si="91"/>
        <v>836.53749999999991</v>
      </c>
      <c r="AH264" s="587">
        <v>1.56</v>
      </c>
      <c r="AI264" s="152">
        <f t="shared" si="77"/>
        <v>1.677</v>
      </c>
      <c r="AJ264" s="152">
        <f t="shared" si="86"/>
        <v>1.76085</v>
      </c>
      <c r="AK264" s="152">
        <f t="shared" si="87"/>
        <v>1.8488925</v>
      </c>
      <c r="AL264" s="152">
        <f t="shared" si="88"/>
        <v>1.8951148125000001</v>
      </c>
      <c r="AM264" s="153">
        <f t="shared" si="89"/>
        <v>1.9424926828125002</v>
      </c>
    </row>
    <row r="265" spans="1:39" x14ac:dyDescent="0.2">
      <c r="A265" s="1009"/>
      <c r="B265" s="610" t="s">
        <v>169</v>
      </c>
      <c r="C265" s="614" t="s">
        <v>81</v>
      </c>
      <c r="D265" s="87">
        <v>3079.25</v>
      </c>
      <c r="E265" s="84">
        <v>3286.75</v>
      </c>
      <c r="F265" s="84">
        <v>3442.75</v>
      </c>
      <c r="G265" s="169">
        <v>3780.9500000000003</v>
      </c>
      <c r="H265" s="169">
        <v>3884.1624999999995</v>
      </c>
      <c r="I265" s="607">
        <v>3988.375</v>
      </c>
      <c r="J265" s="523">
        <f t="shared" si="78"/>
        <v>3271.9375</v>
      </c>
      <c r="K265" s="524">
        <f t="shared" si="78"/>
        <v>3499.8125</v>
      </c>
      <c r="L265" s="524">
        <f t="shared" si="78"/>
        <v>3668.5625</v>
      </c>
      <c r="M265" s="169">
        <f t="shared" si="90"/>
        <v>3976.7125000000001</v>
      </c>
      <c r="N265" s="169">
        <f t="shared" si="71"/>
        <v>4082.8718749999998</v>
      </c>
      <c r="O265" s="172">
        <f t="shared" si="72"/>
        <v>4190.28125</v>
      </c>
      <c r="P265" s="523">
        <f t="shared" si="79"/>
        <v>192.6875</v>
      </c>
      <c r="Q265" s="524">
        <f t="shared" si="79"/>
        <v>213.0625</v>
      </c>
      <c r="R265" s="524">
        <f t="shared" si="79"/>
        <v>225.8125</v>
      </c>
      <c r="S265" s="558">
        <f t="shared" si="79"/>
        <v>195.76249999999982</v>
      </c>
      <c r="T265" s="558">
        <f t="shared" si="74"/>
        <v>198.70937500000036</v>
      </c>
      <c r="U265" s="559">
        <f t="shared" si="75"/>
        <v>201.90625</v>
      </c>
      <c r="V265" s="519">
        <v>3850</v>
      </c>
      <c r="W265" s="145">
        <f t="shared" si="80"/>
        <v>4139</v>
      </c>
      <c r="X265" s="145">
        <f t="shared" si="81"/>
        <v>4346</v>
      </c>
      <c r="Y265" s="145">
        <f t="shared" si="82"/>
        <v>4564</v>
      </c>
      <c r="Z265" s="145">
        <f t="shared" si="83"/>
        <v>4679</v>
      </c>
      <c r="AA265" s="528">
        <f t="shared" si="84"/>
        <v>4796</v>
      </c>
      <c r="AB265" s="618">
        <f t="shared" si="85"/>
        <v>770.75</v>
      </c>
      <c r="AC265" s="619">
        <f t="shared" si="85"/>
        <v>852.25</v>
      </c>
      <c r="AD265" s="619">
        <f t="shared" si="85"/>
        <v>903.25</v>
      </c>
      <c r="AE265" s="568">
        <f t="shared" si="85"/>
        <v>783.04999999999973</v>
      </c>
      <c r="AF265" s="568">
        <f t="shared" si="92"/>
        <v>794.83750000000055</v>
      </c>
      <c r="AG265" s="569">
        <f t="shared" si="91"/>
        <v>807.625</v>
      </c>
      <c r="AH265" s="588">
        <v>1.54</v>
      </c>
      <c r="AI265" s="147">
        <f t="shared" si="77"/>
        <v>1.6555</v>
      </c>
      <c r="AJ265" s="147">
        <f t="shared" si="86"/>
        <v>1.738275</v>
      </c>
      <c r="AK265" s="147">
        <f t="shared" si="87"/>
        <v>1.8251887500000001</v>
      </c>
      <c r="AL265" s="147">
        <f t="shared" si="88"/>
        <v>1.8708184687500002</v>
      </c>
      <c r="AM265" s="148">
        <f t="shared" si="89"/>
        <v>1.9175889304687503</v>
      </c>
    </row>
    <row r="266" spans="1:39" x14ac:dyDescent="0.2">
      <c r="A266" s="1009"/>
      <c r="B266" s="610" t="s">
        <v>170</v>
      </c>
      <c r="C266" s="614" t="s">
        <v>81</v>
      </c>
      <c r="D266" s="87">
        <v>3025.5</v>
      </c>
      <c r="E266" s="84">
        <v>3229.5</v>
      </c>
      <c r="F266" s="84">
        <v>3382.25</v>
      </c>
      <c r="G266" s="169">
        <v>3716.7750000000001</v>
      </c>
      <c r="H266" s="169">
        <v>3818.4874999999997</v>
      </c>
      <c r="I266" s="607">
        <v>3921.2000000000003</v>
      </c>
      <c r="J266" s="523">
        <f t="shared" si="78"/>
        <v>3206.625</v>
      </c>
      <c r="K266" s="524">
        <f t="shared" si="78"/>
        <v>3430.125</v>
      </c>
      <c r="L266" s="524">
        <f t="shared" si="78"/>
        <v>3595.1875</v>
      </c>
      <c r="M266" s="169">
        <f t="shared" si="90"/>
        <v>3899.0812500000002</v>
      </c>
      <c r="N266" s="169">
        <f t="shared" si="90"/>
        <v>4003.3656249999999</v>
      </c>
      <c r="O266" s="172">
        <f t="shared" si="90"/>
        <v>4108.9000000000005</v>
      </c>
      <c r="P266" s="523">
        <f t="shared" si="79"/>
        <v>181.125</v>
      </c>
      <c r="Q266" s="524">
        <f t="shared" si="79"/>
        <v>200.625</v>
      </c>
      <c r="R266" s="524">
        <f t="shared" si="79"/>
        <v>212.9375</v>
      </c>
      <c r="S266" s="558">
        <f t="shared" si="79"/>
        <v>182.30625000000009</v>
      </c>
      <c r="T266" s="558">
        <f t="shared" si="79"/>
        <v>184.87812500000018</v>
      </c>
      <c r="U266" s="559">
        <f t="shared" si="79"/>
        <v>187.70000000000027</v>
      </c>
      <c r="V266" s="519">
        <v>3750</v>
      </c>
      <c r="W266" s="145">
        <f t="shared" si="80"/>
        <v>4032</v>
      </c>
      <c r="X266" s="145">
        <f t="shared" si="81"/>
        <v>4234</v>
      </c>
      <c r="Y266" s="145">
        <f t="shared" si="82"/>
        <v>4446</v>
      </c>
      <c r="Z266" s="145">
        <f t="shared" si="83"/>
        <v>4558</v>
      </c>
      <c r="AA266" s="528">
        <f t="shared" si="84"/>
        <v>4672</v>
      </c>
      <c r="AB266" s="618">
        <f t="shared" si="85"/>
        <v>724.5</v>
      </c>
      <c r="AC266" s="619">
        <f t="shared" si="85"/>
        <v>802.5</v>
      </c>
      <c r="AD266" s="619">
        <f t="shared" si="85"/>
        <v>851.75</v>
      </c>
      <c r="AE266" s="568">
        <f t="shared" si="85"/>
        <v>729.22499999999991</v>
      </c>
      <c r="AF266" s="568">
        <f t="shared" si="92"/>
        <v>739.51250000000027</v>
      </c>
      <c r="AG266" s="569">
        <f t="shared" si="91"/>
        <v>750.79999999999973</v>
      </c>
      <c r="AH266" s="588">
        <v>1.5</v>
      </c>
      <c r="AI266" s="147">
        <f t="shared" ref="AI266:AI285" si="93">AH266*$AI$15+AH266</f>
        <v>1.6125</v>
      </c>
      <c r="AJ266" s="147">
        <f t="shared" si="86"/>
        <v>1.693125</v>
      </c>
      <c r="AK266" s="147">
        <f t="shared" si="87"/>
        <v>1.7777812500000001</v>
      </c>
      <c r="AL266" s="147">
        <f t="shared" si="88"/>
        <v>1.82222578125</v>
      </c>
      <c r="AM266" s="148">
        <f t="shared" si="89"/>
        <v>1.8677814257812499</v>
      </c>
    </row>
    <row r="267" spans="1:39" ht="13.5" thickBot="1" x14ac:dyDescent="0.25">
      <c r="A267" s="1010"/>
      <c r="B267" s="611" t="s">
        <v>171</v>
      </c>
      <c r="C267" s="615" t="s">
        <v>81</v>
      </c>
      <c r="D267" s="89">
        <v>2951.75</v>
      </c>
      <c r="E267" s="90">
        <v>3126.25</v>
      </c>
      <c r="F267" s="90">
        <v>3251.5</v>
      </c>
      <c r="G267" s="173">
        <v>3546.6624999999995</v>
      </c>
      <c r="H267" s="173">
        <v>3618.2750000000001</v>
      </c>
      <c r="I267" s="608">
        <v>3691.3875000000003</v>
      </c>
      <c r="J267" s="525">
        <f t="shared" ref="J267:L285" si="94">(V267-D267)/4+D267</f>
        <v>3116.3125</v>
      </c>
      <c r="K267" s="526">
        <f t="shared" si="94"/>
        <v>3314.9375</v>
      </c>
      <c r="L267" s="526">
        <f t="shared" si="94"/>
        <v>3457.625</v>
      </c>
      <c r="M267" s="173">
        <f t="shared" si="90"/>
        <v>3729.9968749999998</v>
      </c>
      <c r="N267" s="173">
        <f t="shared" si="90"/>
        <v>3810.4562500000002</v>
      </c>
      <c r="O267" s="174">
        <f t="shared" si="90"/>
        <v>3892.7906250000001</v>
      </c>
      <c r="P267" s="525">
        <f t="shared" ref="P267:U285" si="95">J267-D267</f>
        <v>164.5625</v>
      </c>
      <c r="Q267" s="526">
        <f t="shared" si="95"/>
        <v>188.6875</v>
      </c>
      <c r="R267" s="526">
        <f t="shared" si="95"/>
        <v>206.125</v>
      </c>
      <c r="S267" s="561">
        <f t="shared" si="95"/>
        <v>183.33437500000036</v>
      </c>
      <c r="T267" s="561">
        <f t="shared" si="95"/>
        <v>192.18125000000009</v>
      </c>
      <c r="U267" s="562">
        <f t="shared" si="95"/>
        <v>201.40312499999982</v>
      </c>
      <c r="V267" s="520">
        <v>3610</v>
      </c>
      <c r="W267" s="164">
        <f t="shared" ref="W267:W285" si="96">ROUNDUP(V267*$W$15+V267,0)</f>
        <v>3881</v>
      </c>
      <c r="X267" s="164">
        <f t="shared" ref="X267:X285" si="97">ROUNDUP(W267*$X$15+W267,0)</f>
        <v>4076</v>
      </c>
      <c r="Y267" s="164">
        <f t="shared" ref="Y267:Y285" si="98">ROUNDUP(X267*$Y$15+X267,0)</f>
        <v>4280</v>
      </c>
      <c r="Z267" s="164">
        <f t="shared" ref="Z267:Z285" si="99">ROUNDUP(Y267*$Z$15+Y267,0)</f>
        <v>4387</v>
      </c>
      <c r="AA267" s="529">
        <f t="shared" ref="AA267:AA285" si="100">ROUNDUP(Z267*$AA$15+Z267,0)</f>
        <v>4497</v>
      </c>
      <c r="AB267" s="620">
        <f t="shared" ref="AB267:AE285" si="101">V267-D267</f>
        <v>658.25</v>
      </c>
      <c r="AC267" s="621">
        <f t="shared" si="101"/>
        <v>754.75</v>
      </c>
      <c r="AD267" s="621">
        <f t="shared" si="101"/>
        <v>824.5</v>
      </c>
      <c r="AE267" s="571">
        <f t="shared" si="101"/>
        <v>733.33750000000055</v>
      </c>
      <c r="AF267" s="571">
        <f t="shared" si="92"/>
        <v>768.72499999999991</v>
      </c>
      <c r="AG267" s="572">
        <f t="shared" si="91"/>
        <v>805.61249999999973</v>
      </c>
      <c r="AH267" s="589">
        <v>1.44</v>
      </c>
      <c r="AI267" s="149">
        <f t="shared" si="93"/>
        <v>1.548</v>
      </c>
      <c r="AJ267" s="149">
        <f t="shared" ref="AJ267:AJ285" si="102">AI267*$AJ$15+AI267</f>
        <v>1.6254</v>
      </c>
      <c r="AK267" s="149">
        <f t="shared" ref="AK267:AK285" si="103">AJ267*$AK$15+AJ267</f>
        <v>1.7066699999999999</v>
      </c>
      <c r="AL267" s="149">
        <f t="shared" ref="AL267:AL285" si="104">AK267*$AL$15+AK267</f>
        <v>1.7493367499999999</v>
      </c>
      <c r="AM267" s="150">
        <f t="shared" ref="AM267:AM285" si="105">AL267*$AM$15+AL267</f>
        <v>1.7930701687499999</v>
      </c>
    </row>
    <row r="268" spans="1:39" ht="25.5" x14ac:dyDescent="0.2">
      <c r="A268" s="1008">
        <v>18</v>
      </c>
      <c r="B268" s="609" t="s">
        <v>198</v>
      </c>
      <c r="C268" s="613" t="s">
        <v>81</v>
      </c>
      <c r="D268" s="160">
        <v>3079.25</v>
      </c>
      <c r="E268" s="161">
        <v>3286.75</v>
      </c>
      <c r="F268" s="161">
        <v>3442.75</v>
      </c>
      <c r="G268" s="170">
        <v>3780.9500000000003</v>
      </c>
      <c r="H268" s="170">
        <v>3884.1624999999995</v>
      </c>
      <c r="I268" s="606">
        <v>3988.375</v>
      </c>
      <c r="J268" s="521">
        <f t="shared" si="94"/>
        <v>3271.9375</v>
      </c>
      <c r="K268" s="522">
        <f t="shared" si="94"/>
        <v>3499.8125</v>
      </c>
      <c r="L268" s="522">
        <f t="shared" si="94"/>
        <v>3668.5625</v>
      </c>
      <c r="M268" s="170">
        <f t="shared" si="90"/>
        <v>3976.7125000000001</v>
      </c>
      <c r="N268" s="170">
        <f t="shared" si="90"/>
        <v>4082.8718749999998</v>
      </c>
      <c r="O268" s="171">
        <f t="shared" si="90"/>
        <v>4190.28125</v>
      </c>
      <c r="P268" s="521">
        <f t="shared" si="95"/>
        <v>192.6875</v>
      </c>
      <c r="Q268" s="522">
        <f t="shared" si="95"/>
        <v>213.0625</v>
      </c>
      <c r="R268" s="522">
        <f t="shared" si="95"/>
        <v>225.8125</v>
      </c>
      <c r="S268" s="555">
        <f t="shared" si="95"/>
        <v>195.76249999999982</v>
      </c>
      <c r="T268" s="555">
        <f t="shared" si="95"/>
        <v>198.70937500000036</v>
      </c>
      <c r="U268" s="556">
        <f t="shared" si="95"/>
        <v>201.90625</v>
      </c>
      <c r="V268" s="518">
        <v>3850</v>
      </c>
      <c r="W268" s="162">
        <f t="shared" si="96"/>
        <v>4139</v>
      </c>
      <c r="X268" s="162">
        <f t="shared" si="97"/>
        <v>4346</v>
      </c>
      <c r="Y268" s="162">
        <f t="shared" si="98"/>
        <v>4564</v>
      </c>
      <c r="Z268" s="162">
        <f t="shared" si="99"/>
        <v>4679</v>
      </c>
      <c r="AA268" s="527">
        <f t="shared" si="100"/>
        <v>4796</v>
      </c>
      <c r="AB268" s="616">
        <f t="shared" si="101"/>
        <v>770.75</v>
      </c>
      <c r="AC268" s="617">
        <f t="shared" si="101"/>
        <v>852.25</v>
      </c>
      <c r="AD268" s="617">
        <f t="shared" si="101"/>
        <v>903.25</v>
      </c>
      <c r="AE268" s="573">
        <f t="shared" si="101"/>
        <v>783.04999999999973</v>
      </c>
      <c r="AF268" s="573">
        <f t="shared" si="92"/>
        <v>794.83750000000055</v>
      </c>
      <c r="AG268" s="574">
        <f t="shared" si="91"/>
        <v>807.625</v>
      </c>
      <c r="AH268" s="587">
        <v>1.54</v>
      </c>
      <c r="AI268" s="152">
        <f t="shared" si="93"/>
        <v>1.6555</v>
      </c>
      <c r="AJ268" s="152">
        <f t="shared" si="102"/>
        <v>1.738275</v>
      </c>
      <c r="AK268" s="152">
        <f t="shared" si="103"/>
        <v>1.8251887500000001</v>
      </c>
      <c r="AL268" s="152">
        <f t="shared" si="104"/>
        <v>1.8708184687500002</v>
      </c>
      <c r="AM268" s="153">
        <f t="shared" si="105"/>
        <v>1.9175889304687503</v>
      </c>
    </row>
    <row r="269" spans="1:39" x14ac:dyDescent="0.2">
      <c r="A269" s="1009"/>
      <c r="B269" s="610" t="s">
        <v>172</v>
      </c>
      <c r="C269" s="614" t="s">
        <v>81</v>
      </c>
      <c r="D269" s="87">
        <v>3025.5</v>
      </c>
      <c r="E269" s="84">
        <v>3229.5</v>
      </c>
      <c r="F269" s="84">
        <v>3382.25</v>
      </c>
      <c r="G269" s="169">
        <v>3716.7750000000001</v>
      </c>
      <c r="H269" s="169">
        <v>3818.4874999999997</v>
      </c>
      <c r="I269" s="607">
        <v>3921.2000000000003</v>
      </c>
      <c r="J269" s="523">
        <f t="shared" si="94"/>
        <v>3206.625</v>
      </c>
      <c r="K269" s="524">
        <f t="shared" si="94"/>
        <v>3430.125</v>
      </c>
      <c r="L269" s="524">
        <f t="shared" si="94"/>
        <v>3595.1875</v>
      </c>
      <c r="M269" s="169">
        <f t="shared" si="90"/>
        <v>3899.0812500000002</v>
      </c>
      <c r="N269" s="169">
        <f t="shared" si="90"/>
        <v>4003.3656249999999</v>
      </c>
      <c r="O269" s="172">
        <f t="shared" si="90"/>
        <v>4108.9000000000005</v>
      </c>
      <c r="P269" s="523">
        <f t="shared" si="95"/>
        <v>181.125</v>
      </c>
      <c r="Q269" s="524">
        <f t="shared" si="95"/>
        <v>200.625</v>
      </c>
      <c r="R269" s="524">
        <f t="shared" si="95"/>
        <v>212.9375</v>
      </c>
      <c r="S269" s="558">
        <f t="shared" si="95"/>
        <v>182.30625000000009</v>
      </c>
      <c r="T269" s="558">
        <f t="shared" si="95"/>
        <v>184.87812500000018</v>
      </c>
      <c r="U269" s="559">
        <f t="shared" si="95"/>
        <v>187.70000000000027</v>
      </c>
      <c r="V269" s="519">
        <v>3750</v>
      </c>
      <c r="W269" s="145">
        <f t="shared" si="96"/>
        <v>4032</v>
      </c>
      <c r="X269" s="145">
        <f t="shared" si="97"/>
        <v>4234</v>
      </c>
      <c r="Y269" s="145">
        <f t="shared" si="98"/>
        <v>4446</v>
      </c>
      <c r="Z269" s="145">
        <f t="shared" si="99"/>
        <v>4558</v>
      </c>
      <c r="AA269" s="528">
        <f t="shared" si="100"/>
        <v>4672</v>
      </c>
      <c r="AB269" s="618">
        <f t="shared" si="101"/>
        <v>724.5</v>
      </c>
      <c r="AC269" s="619">
        <f t="shared" si="101"/>
        <v>802.5</v>
      </c>
      <c r="AD269" s="619">
        <f t="shared" si="101"/>
        <v>851.75</v>
      </c>
      <c r="AE269" s="568">
        <f t="shared" si="101"/>
        <v>729.22499999999991</v>
      </c>
      <c r="AF269" s="568">
        <f t="shared" si="92"/>
        <v>739.51250000000027</v>
      </c>
      <c r="AG269" s="569">
        <f t="shared" si="91"/>
        <v>750.79999999999973</v>
      </c>
      <c r="AH269" s="588">
        <v>1.5</v>
      </c>
      <c r="AI269" s="147">
        <f t="shared" si="93"/>
        <v>1.6125</v>
      </c>
      <c r="AJ269" s="147">
        <f t="shared" si="102"/>
        <v>1.693125</v>
      </c>
      <c r="AK269" s="147">
        <f t="shared" si="103"/>
        <v>1.7777812500000001</v>
      </c>
      <c r="AL269" s="147">
        <f t="shared" si="104"/>
        <v>1.82222578125</v>
      </c>
      <c r="AM269" s="148">
        <f t="shared" si="105"/>
        <v>1.8677814257812499</v>
      </c>
    </row>
    <row r="270" spans="1:39" ht="13.5" thickBot="1" x14ac:dyDescent="0.25">
      <c r="A270" s="1010"/>
      <c r="B270" s="611" t="s">
        <v>173</v>
      </c>
      <c r="C270" s="615" t="s">
        <v>81</v>
      </c>
      <c r="D270" s="89">
        <v>2951.75</v>
      </c>
      <c r="E270" s="90">
        <v>3126.25</v>
      </c>
      <c r="F270" s="90">
        <v>3251.5</v>
      </c>
      <c r="G270" s="173">
        <v>3546.6624999999995</v>
      </c>
      <c r="H270" s="173">
        <v>3618.2750000000001</v>
      </c>
      <c r="I270" s="608">
        <v>3691.3875000000003</v>
      </c>
      <c r="J270" s="525">
        <f t="shared" si="94"/>
        <v>3116.3125</v>
      </c>
      <c r="K270" s="526">
        <f t="shared" si="94"/>
        <v>3314.9375</v>
      </c>
      <c r="L270" s="526">
        <f t="shared" si="94"/>
        <v>3457.625</v>
      </c>
      <c r="M270" s="173">
        <f t="shared" si="90"/>
        <v>3729.9968749999998</v>
      </c>
      <c r="N270" s="173">
        <f t="shared" si="90"/>
        <v>3810.4562500000002</v>
      </c>
      <c r="O270" s="174">
        <f t="shared" si="90"/>
        <v>3892.7906250000001</v>
      </c>
      <c r="P270" s="525">
        <f t="shared" si="95"/>
        <v>164.5625</v>
      </c>
      <c r="Q270" s="526">
        <f t="shared" si="95"/>
        <v>188.6875</v>
      </c>
      <c r="R270" s="526">
        <f t="shared" si="95"/>
        <v>206.125</v>
      </c>
      <c r="S270" s="561">
        <f t="shared" si="95"/>
        <v>183.33437500000036</v>
      </c>
      <c r="T270" s="561">
        <f t="shared" si="95"/>
        <v>192.18125000000009</v>
      </c>
      <c r="U270" s="562">
        <f t="shared" si="95"/>
        <v>201.40312499999982</v>
      </c>
      <c r="V270" s="520">
        <v>3610</v>
      </c>
      <c r="W270" s="164">
        <f t="shared" si="96"/>
        <v>3881</v>
      </c>
      <c r="X270" s="164">
        <f t="shared" si="97"/>
        <v>4076</v>
      </c>
      <c r="Y270" s="164">
        <f t="shared" si="98"/>
        <v>4280</v>
      </c>
      <c r="Z270" s="164">
        <f t="shared" si="99"/>
        <v>4387</v>
      </c>
      <c r="AA270" s="529">
        <f t="shared" si="100"/>
        <v>4497</v>
      </c>
      <c r="AB270" s="620">
        <f t="shared" si="101"/>
        <v>658.25</v>
      </c>
      <c r="AC270" s="621">
        <f t="shared" si="101"/>
        <v>754.75</v>
      </c>
      <c r="AD270" s="621">
        <f t="shared" si="101"/>
        <v>824.5</v>
      </c>
      <c r="AE270" s="571">
        <f t="shared" si="101"/>
        <v>733.33750000000055</v>
      </c>
      <c r="AF270" s="571">
        <f t="shared" si="92"/>
        <v>768.72499999999991</v>
      </c>
      <c r="AG270" s="572">
        <f t="shared" si="91"/>
        <v>805.61249999999973</v>
      </c>
      <c r="AH270" s="589">
        <v>1.44</v>
      </c>
      <c r="AI270" s="149">
        <f t="shared" si="93"/>
        <v>1.548</v>
      </c>
      <c r="AJ270" s="149">
        <f t="shared" si="102"/>
        <v>1.6254</v>
      </c>
      <c r="AK270" s="149">
        <f t="shared" si="103"/>
        <v>1.7066699999999999</v>
      </c>
      <c r="AL270" s="149">
        <f t="shared" si="104"/>
        <v>1.7493367499999999</v>
      </c>
      <c r="AM270" s="150">
        <f t="shared" si="105"/>
        <v>1.7930701687499999</v>
      </c>
    </row>
    <row r="271" spans="1:39" ht="25.5" x14ac:dyDescent="0.2">
      <c r="A271" s="1008">
        <v>19</v>
      </c>
      <c r="B271" s="120" t="s">
        <v>174</v>
      </c>
      <c r="C271" s="612" t="s">
        <v>81</v>
      </c>
      <c r="D271" s="160">
        <v>3214.5</v>
      </c>
      <c r="E271" s="161">
        <v>3431.5</v>
      </c>
      <c r="F271" s="161">
        <v>3594.25</v>
      </c>
      <c r="G271" s="170">
        <v>3959.2999999999997</v>
      </c>
      <c r="H271" s="170">
        <v>4067.3250000000003</v>
      </c>
      <c r="I271" s="606">
        <v>4178.5749999999998</v>
      </c>
      <c r="J271" s="521">
        <f t="shared" si="94"/>
        <v>3385.875</v>
      </c>
      <c r="K271" s="522">
        <f t="shared" si="94"/>
        <v>3621.875</v>
      </c>
      <c r="L271" s="522">
        <f t="shared" si="94"/>
        <v>3796.4375</v>
      </c>
      <c r="M271" s="170">
        <f t="shared" si="90"/>
        <v>4125.4749999999995</v>
      </c>
      <c r="N271" s="170">
        <f t="shared" si="90"/>
        <v>4235.4937500000005</v>
      </c>
      <c r="O271" s="171">
        <f t="shared" si="90"/>
        <v>4348.6812499999996</v>
      </c>
      <c r="P271" s="521">
        <f t="shared" si="95"/>
        <v>171.375</v>
      </c>
      <c r="Q271" s="522">
        <f t="shared" si="95"/>
        <v>190.375</v>
      </c>
      <c r="R271" s="522">
        <f t="shared" si="95"/>
        <v>202.1875</v>
      </c>
      <c r="S271" s="555">
        <f t="shared" si="95"/>
        <v>166.17499999999973</v>
      </c>
      <c r="T271" s="555">
        <f t="shared" si="95"/>
        <v>168.16875000000027</v>
      </c>
      <c r="U271" s="556">
        <f t="shared" si="95"/>
        <v>170.10624999999982</v>
      </c>
      <c r="V271" s="518">
        <v>3900</v>
      </c>
      <c r="W271" s="162">
        <f t="shared" si="96"/>
        <v>4193</v>
      </c>
      <c r="X271" s="162">
        <f t="shared" si="97"/>
        <v>4403</v>
      </c>
      <c r="Y271" s="162">
        <f t="shared" si="98"/>
        <v>4624</v>
      </c>
      <c r="Z271" s="162">
        <f t="shared" si="99"/>
        <v>4740</v>
      </c>
      <c r="AA271" s="527">
        <f t="shared" si="100"/>
        <v>4859</v>
      </c>
      <c r="AB271" s="616">
        <f t="shared" si="101"/>
        <v>685.5</v>
      </c>
      <c r="AC271" s="617">
        <f t="shared" si="101"/>
        <v>761.5</v>
      </c>
      <c r="AD271" s="617">
        <f t="shared" si="101"/>
        <v>808.75</v>
      </c>
      <c r="AE271" s="573">
        <f t="shared" si="101"/>
        <v>664.70000000000027</v>
      </c>
      <c r="AF271" s="573">
        <f t="shared" si="92"/>
        <v>672.67499999999973</v>
      </c>
      <c r="AG271" s="574">
        <f t="shared" si="91"/>
        <v>680.42500000000018</v>
      </c>
      <c r="AH271" s="587">
        <v>1.56</v>
      </c>
      <c r="AI271" s="152">
        <f t="shared" si="93"/>
        <v>1.677</v>
      </c>
      <c r="AJ271" s="152">
        <f t="shared" si="102"/>
        <v>1.76085</v>
      </c>
      <c r="AK271" s="152">
        <f t="shared" si="103"/>
        <v>1.8488925</v>
      </c>
      <c r="AL271" s="152">
        <f t="shared" si="104"/>
        <v>1.8951148125000001</v>
      </c>
      <c r="AM271" s="153">
        <f t="shared" si="105"/>
        <v>1.9424926828125002</v>
      </c>
    </row>
    <row r="272" spans="1:39" x14ac:dyDescent="0.2">
      <c r="A272" s="1009"/>
      <c r="B272" s="114" t="s">
        <v>175</v>
      </c>
      <c r="C272" s="111" t="s">
        <v>81</v>
      </c>
      <c r="D272" s="87">
        <v>3126.5</v>
      </c>
      <c r="E272" s="84">
        <v>3337</v>
      </c>
      <c r="F272" s="84">
        <v>3495.25</v>
      </c>
      <c r="G272" s="169">
        <v>3844.7750000000001</v>
      </c>
      <c r="H272" s="169">
        <v>3949.7125000000001</v>
      </c>
      <c r="I272" s="607">
        <v>4057.375</v>
      </c>
      <c r="J272" s="523">
        <f t="shared" si="94"/>
        <v>3307.375</v>
      </c>
      <c r="K272" s="524">
        <f t="shared" si="94"/>
        <v>3537.5</v>
      </c>
      <c r="L272" s="524">
        <f t="shared" si="94"/>
        <v>3707.9375</v>
      </c>
      <c r="M272" s="169">
        <f t="shared" si="90"/>
        <v>4024.5812500000002</v>
      </c>
      <c r="N272" s="169">
        <f t="shared" si="90"/>
        <v>4132.0343750000002</v>
      </c>
      <c r="O272" s="172">
        <f t="shared" si="90"/>
        <v>4242.03125</v>
      </c>
      <c r="P272" s="523">
        <f t="shared" si="95"/>
        <v>180.875</v>
      </c>
      <c r="Q272" s="524">
        <f t="shared" si="95"/>
        <v>200.5</v>
      </c>
      <c r="R272" s="524">
        <f t="shared" si="95"/>
        <v>212.6875</v>
      </c>
      <c r="S272" s="558">
        <f t="shared" si="95"/>
        <v>179.80625000000009</v>
      </c>
      <c r="T272" s="558">
        <f t="shared" si="95"/>
        <v>182.32187500000009</v>
      </c>
      <c r="U272" s="559">
        <f t="shared" si="95"/>
        <v>184.65625</v>
      </c>
      <c r="V272" s="519">
        <v>3850</v>
      </c>
      <c r="W272" s="145">
        <f t="shared" si="96"/>
        <v>4139</v>
      </c>
      <c r="X272" s="145">
        <f t="shared" si="97"/>
        <v>4346</v>
      </c>
      <c r="Y272" s="145">
        <f t="shared" si="98"/>
        <v>4564</v>
      </c>
      <c r="Z272" s="145">
        <f t="shared" si="99"/>
        <v>4679</v>
      </c>
      <c r="AA272" s="528">
        <f t="shared" si="100"/>
        <v>4796</v>
      </c>
      <c r="AB272" s="618">
        <f t="shared" si="101"/>
        <v>723.5</v>
      </c>
      <c r="AC272" s="619">
        <f t="shared" si="101"/>
        <v>802</v>
      </c>
      <c r="AD272" s="619">
        <f t="shared" si="101"/>
        <v>850.75</v>
      </c>
      <c r="AE272" s="568">
        <f t="shared" si="101"/>
        <v>719.22499999999991</v>
      </c>
      <c r="AF272" s="568">
        <f t="shared" si="92"/>
        <v>729.28749999999991</v>
      </c>
      <c r="AG272" s="569">
        <f t="shared" si="91"/>
        <v>738.625</v>
      </c>
      <c r="AH272" s="588">
        <v>1.54</v>
      </c>
      <c r="AI272" s="147">
        <f t="shared" si="93"/>
        <v>1.6555</v>
      </c>
      <c r="AJ272" s="147">
        <f t="shared" si="102"/>
        <v>1.738275</v>
      </c>
      <c r="AK272" s="147">
        <f t="shared" si="103"/>
        <v>1.8251887500000001</v>
      </c>
      <c r="AL272" s="147">
        <f t="shared" si="104"/>
        <v>1.8708184687500002</v>
      </c>
      <c r="AM272" s="148">
        <f t="shared" si="105"/>
        <v>1.9175889304687503</v>
      </c>
    </row>
    <row r="273" spans="1:39" x14ac:dyDescent="0.2">
      <c r="A273" s="1009"/>
      <c r="B273" s="114" t="s">
        <v>176</v>
      </c>
      <c r="C273" s="111" t="s">
        <v>81</v>
      </c>
      <c r="D273" s="87">
        <v>3025.5</v>
      </c>
      <c r="E273" s="84">
        <v>3229.5</v>
      </c>
      <c r="F273" s="84">
        <v>3382.25</v>
      </c>
      <c r="G273" s="169">
        <v>3716.7750000000001</v>
      </c>
      <c r="H273" s="169">
        <v>3818.4874999999997</v>
      </c>
      <c r="I273" s="607">
        <v>3921.2000000000003</v>
      </c>
      <c r="J273" s="523">
        <f t="shared" si="94"/>
        <v>3206.625</v>
      </c>
      <c r="K273" s="524">
        <f t="shared" si="94"/>
        <v>3430.125</v>
      </c>
      <c r="L273" s="524">
        <f t="shared" si="94"/>
        <v>3595.1875</v>
      </c>
      <c r="M273" s="169">
        <f t="shared" si="90"/>
        <v>3899.0812500000002</v>
      </c>
      <c r="N273" s="169">
        <f t="shared" si="90"/>
        <v>4003.3656249999999</v>
      </c>
      <c r="O273" s="172">
        <f t="shared" si="90"/>
        <v>4108.9000000000005</v>
      </c>
      <c r="P273" s="523">
        <f t="shared" si="95"/>
        <v>181.125</v>
      </c>
      <c r="Q273" s="524">
        <f t="shared" si="95"/>
        <v>200.625</v>
      </c>
      <c r="R273" s="524">
        <f t="shared" si="95"/>
        <v>212.9375</v>
      </c>
      <c r="S273" s="558">
        <f t="shared" si="95"/>
        <v>182.30625000000009</v>
      </c>
      <c r="T273" s="558">
        <f t="shared" si="95"/>
        <v>184.87812500000018</v>
      </c>
      <c r="U273" s="559">
        <f t="shared" si="95"/>
        <v>187.70000000000027</v>
      </c>
      <c r="V273" s="519">
        <v>3750</v>
      </c>
      <c r="W273" s="145">
        <f t="shared" si="96"/>
        <v>4032</v>
      </c>
      <c r="X273" s="145">
        <f t="shared" si="97"/>
        <v>4234</v>
      </c>
      <c r="Y273" s="145">
        <f t="shared" si="98"/>
        <v>4446</v>
      </c>
      <c r="Z273" s="145">
        <f t="shared" si="99"/>
        <v>4558</v>
      </c>
      <c r="AA273" s="528">
        <f t="shared" si="100"/>
        <v>4672</v>
      </c>
      <c r="AB273" s="618">
        <f t="shared" si="101"/>
        <v>724.5</v>
      </c>
      <c r="AC273" s="619">
        <f t="shared" si="101"/>
        <v>802.5</v>
      </c>
      <c r="AD273" s="619">
        <f t="shared" si="101"/>
        <v>851.75</v>
      </c>
      <c r="AE273" s="568">
        <f t="shared" si="101"/>
        <v>729.22499999999991</v>
      </c>
      <c r="AF273" s="568">
        <f t="shared" si="92"/>
        <v>739.51250000000027</v>
      </c>
      <c r="AG273" s="569">
        <f t="shared" si="91"/>
        <v>750.79999999999973</v>
      </c>
      <c r="AH273" s="588">
        <v>1.5</v>
      </c>
      <c r="AI273" s="147">
        <f t="shared" si="93"/>
        <v>1.6125</v>
      </c>
      <c r="AJ273" s="147">
        <f t="shared" si="102"/>
        <v>1.693125</v>
      </c>
      <c r="AK273" s="147">
        <f t="shared" si="103"/>
        <v>1.7777812500000001</v>
      </c>
      <c r="AL273" s="147">
        <f t="shared" si="104"/>
        <v>1.82222578125</v>
      </c>
      <c r="AM273" s="148">
        <f t="shared" si="105"/>
        <v>1.8677814257812499</v>
      </c>
    </row>
    <row r="274" spans="1:39" ht="13.5" thickBot="1" x14ac:dyDescent="0.25">
      <c r="A274" s="1010"/>
      <c r="B274" s="121" t="s">
        <v>177</v>
      </c>
      <c r="C274" s="113" t="s">
        <v>81</v>
      </c>
      <c r="D274" s="89">
        <v>2951.75</v>
      </c>
      <c r="E274" s="90">
        <v>3126.25</v>
      </c>
      <c r="F274" s="90">
        <v>3251.5</v>
      </c>
      <c r="G274" s="173">
        <v>3546.6624999999995</v>
      </c>
      <c r="H274" s="173">
        <v>3618.2750000000001</v>
      </c>
      <c r="I274" s="608">
        <v>3691.3875000000003</v>
      </c>
      <c r="J274" s="525">
        <f t="shared" si="94"/>
        <v>3116.3125</v>
      </c>
      <c r="K274" s="526">
        <f t="shared" si="94"/>
        <v>3314.9375</v>
      </c>
      <c r="L274" s="526">
        <f t="shared" si="94"/>
        <v>3457.625</v>
      </c>
      <c r="M274" s="173">
        <f t="shared" si="90"/>
        <v>3729.9968749999998</v>
      </c>
      <c r="N274" s="173">
        <f t="shared" si="90"/>
        <v>3810.4562500000002</v>
      </c>
      <c r="O274" s="174">
        <f t="shared" si="90"/>
        <v>3892.7906250000001</v>
      </c>
      <c r="P274" s="525">
        <f t="shared" si="95"/>
        <v>164.5625</v>
      </c>
      <c r="Q274" s="526">
        <f t="shared" si="95"/>
        <v>188.6875</v>
      </c>
      <c r="R274" s="526">
        <f t="shared" si="95"/>
        <v>206.125</v>
      </c>
      <c r="S274" s="561">
        <f t="shared" si="95"/>
        <v>183.33437500000036</v>
      </c>
      <c r="T274" s="561">
        <f t="shared" si="95"/>
        <v>192.18125000000009</v>
      </c>
      <c r="U274" s="562">
        <f t="shared" si="95"/>
        <v>201.40312499999982</v>
      </c>
      <c r="V274" s="520">
        <v>3610</v>
      </c>
      <c r="W274" s="164">
        <f t="shared" si="96"/>
        <v>3881</v>
      </c>
      <c r="X274" s="164">
        <f t="shared" si="97"/>
        <v>4076</v>
      </c>
      <c r="Y274" s="164">
        <f t="shared" si="98"/>
        <v>4280</v>
      </c>
      <c r="Z274" s="164">
        <f t="shared" si="99"/>
        <v>4387</v>
      </c>
      <c r="AA274" s="529">
        <f t="shared" si="100"/>
        <v>4497</v>
      </c>
      <c r="AB274" s="620">
        <f t="shared" si="101"/>
        <v>658.25</v>
      </c>
      <c r="AC274" s="621">
        <f t="shared" si="101"/>
        <v>754.75</v>
      </c>
      <c r="AD274" s="621">
        <f t="shared" si="101"/>
        <v>824.5</v>
      </c>
      <c r="AE274" s="571">
        <f t="shared" si="101"/>
        <v>733.33750000000055</v>
      </c>
      <c r="AF274" s="571">
        <f t="shared" si="92"/>
        <v>768.72499999999991</v>
      </c>
      <c r="AG274" s="572">
        <f t="shared" si="91"/>
        <v>805.61249999999973</v>
      </c>
      <c r="AH274" s="589">
        <v>1.44</v>
      </c>
      <c r="AI274" s="149">
        <f t="shared" si="93"/>
        <v>1.548</v>
      </c>
      <c r="AJ274" s="149">
        <f t="shared" si="102"/>
        <v>1.6254</v>
      </c>
      <c r="AK274" s="149">
        <f t="shared" si="103"/>
        <v>1.7066699999999999</v>
      </c>
      <c r="AL274" s="149">
        <f t="shared" si="104"/>
        <v>1.7493367499999999</v>
      </c>
      <c r="AM274" s="150">
        <f t="shared" si="105"/>
        <v>1.7930701687499999</v>
      </c>
    </row>
    <row r="275" spans="1:39" x14ac:dyDescent="0.2">
      <c r="A275" s="1008">
        <v>20</v>
      </c>
      <c r="B275" s="120" t="s">
        <v>178</v>
      </c>
      <c r="C275" s="109" t="s">
        <v>123</v>
      </c>
      <c r="D275" s="160">
        <v>3116.25</v>
      </c>
      <c r="E275" s="161">
        <v>3326.5</v>
      </c>
      <c r="F275" s="161">
        <v>3484</v>
      </c>
      <c r="G275" s="170">
        <v>3827.3375000000001</v>
      </c>
      <c r="H275" s="170">
        <v>3931.0499999999997</v>
      </c>
      <c r="I275" s="606">
        <v>4037.125</v>
      </c>
      <c r="J275" s="521">
        <f t="shared" si="94"/>
        <v>3312.1875</v>
      </c>
      <c r="K275" s="522">
        <f t="shared" si="94"/>
        <v>3543.125</v>
      </c>
      <c r="L275" s="522">
        <f t="shared" si="94"/>
        <v>3713.75</v>
      </c>
      <c r="M275" s="170">
        <f t="shared" si="90"/>
        <v>4026.5031250000002</v>
      </c>
      <c r="N275" s="170">
        <f t="shared" si="90"/>
        <v>4133.2874999999995</v>
      </c>
      <c r="O275" s="171">
        <f t="shared" si="90"/>
        <v>4242.59375</v>
      </c>
      <c r="P275" s="521">
        <f t="shared" si="95"/>
        <v>195.9375</v>
      </c>
      <c r="Q275" s="522">
        <f t="shared" si="95"/>
        <v>216.625</v>
      </c>
      <c r="R275" s="522">
        <f t="shared" si="95"/>
        <v>229.75</v>
      </c>
      <c r="S275" s="555">
        <f t="shared" si="95"/>
        <v>199.16562500000009</v>
      </c>
      <c r="T275" s="555">
        <f t="shared" si="95"/>
        <v>202.23749999999973</v>
      </c>
      <c r="U275" s="556">
        <f t="shared" si="95"/>
        <v>205.46875</v>
      </c>
      <c r="V275" s="518">
        <v>3900</v>
      </c>
      <c r="W275" s="162">
        <f t="shared" si="96"/>
        <v>4193</v>
      </c>
      <c r="X275" s="162">
        <f t="shared" si="97"/>
        <v>4403</v>
      </c>
      <c r="Y275" s="162">
        <f t="shared" si="98"/>
        <v>4624</v>
      </c>
      <c r="Z275" s="162">
        <f t="shared" si="99"/>
        <v>4740</v>
      </c>
      <c r="AA275" s="527">
        <f t="shared" si="100"/>
        <v>4859</v>
      </c>
      <c r="AB275" s="616">
        <f t="shared" si="101"/>
        <v>783.75</v>
      </c>
      <c r="AC275" s="617">
        <f t="shared" si="101"/>
        <v>866.5</v>
      </c>
      <c r="AD275" s="617">
        <f t="shared" si="101"/>
        <v>919</v>
      </c>
      <c r="AE275" s="573">
        <f t="shared" si="101"/>
        <v>796.66249999999991</v>
      </c>
      <c r="AF275" s="573">
        <f t="shared" si="92"/>
        <v>808.95000000000027</v>
      </c>
      <c r="AG275" s="574">
        <f t="shared" si="91"/>
        <v>821.875</v>
      </c>
      <c r="AH275" s="587">
        <v>1.56</v>
      </c>
      <c r="AI275" s="152">
        <f t="shared" si="93"/>
        <v>1.677</v>
      </c>
      <c r="AJ275" s="152">
        <f t="shared" si="102"/>
        <v>1.76085</v>
      </c>
      <c r="AK275" s="152">
        <f t="shared" si="103"/>
        <v>1.8488925</v>
      </c>
      <c r="AL275" s="152">
        <f t="shared" si="104"/>
        <v>1.8951148125000001</v>
      </c>
      <c r="AM275" s="153">
        <f t="shared" si="105"/>
        <v>1.9424926828125002</v>
      </c>
    </row>
    <row r="276" spans="1:39" x14ac:dyDescent="0.2">
      <c r="A276" s="1009"/>
      <c r="B276" s="114" t="s">
        <v>179</v>
      </c>
      <c r="C276" s="111" t="s">
        <v>123</v>
      </c>
      <c r="D276" s="87">
        <v>3075.5</v>
      </c>
      <c r="E276" s="84">
        <v>3283</v>
      </c>
      <c r="F276" s="84">
        <v>3438.25</v>
      </c>
      <c r="G276" s="169">
        <v>3775.7750000000001</v>
      </c>
      <c r="H276" s="169">
        <v>3878.9874999999997</v>
      </c>
      <c r="I276" s="607">
        <v>3983.2000000000003</v>
      </c>
      <c r="J276" s="523">
        <f t="shared" si="94"/>
        <v>3269.125</v>
      </c>
      <c r="K276" s="524">
        <f t="shared" si="94"/>
        <v>3497</v>
      </c>
      <c r="L276" s="524">
        <f t="shared" si="94"/>
        <v>3665.1875</v>
      </c>
      <c r="M276" s="169">
        <f t="shared" si="90"/>
        <v>3972.8312500000002</v>
      </c>
      <c r="N276" s="169">
        <f t="shared" si="90"/>
        <v>4078.9906249999999</v>
      </c>
      <c r="O276" s="172">
        <f t="shared" si="90"/>
        <v>4186.4000000000005</v>
      </c>
      <c r="P276" s="523">
        <f t="shared" si="95"/>
        <v>193.625</v>
      </c>
      <c r="Q276" s="524">
        <f t="shared" si="95"/>
        <v>214</v>
      </c>
      <c r="R276" s="524">
        <f t="shared" si="95"/>
        <v>226.9375</v>
      </c>
      <c r="S276" s="558">
        <f t="shared" si="95"/>
        <v>197.05625000000009</v>
      </c>
      <c r="T276" s="558">
        <f t="shared" si="95"/>
        <v>200.00312500000018</v>
      </c>
      <c r="U276" s="559">
        <f t="shared" si="95"/>
        <v>203.20000000000027</v>
      </c>
      <c r="V276" s="519">
        <v>3850</v>
      </c>
      <c r="W276" s="145">
        <f t="shared" si="96"/>
        <v>4139</v>
      </c>
      <c r="X276" s="145">
        <f t="shared" si="97"/>
        <v>4346</v>
      </c>
      <c r="Y276" s="145">
        <f t="shared" si="98"/>
        <v>4564</v>
      </c>
      <c r="Z276" s="145">
        <f t="shared" si="99"/>
        <v>4679</v>
      </c>
      <c r="AA276" s="528">
        <f t="shared" si="100"/>
        <v>4796</v>
      </c>
      <c r="AB276" s="618">
        <f t="shared" si="101"/>
        <v>774.5</v>
      </c>
      <c r="AC276" s="619">
        <f t="shared" si="101"/>
        <v>856</v>
      </c>
      <c r="AD276" s="619">
        <f t="shared" si="101"/>
        <v>907.75</v>
      </c>
      <c r="AE276" s="568">
        <f t="shared" si="101"/>
        <v>788.22499999999991</v>
      </c>
      <c r="AF276" s="568">
        <f t="shared" si="92"/>
        <v>800.01250000000027</v>
      </c>
      <c r="AG276" s="569">
        <f t="shared" si="91"/>
        <v>812.79999999999973</v>
      </c>
      <c r="AH276" s="588">
        <v>1.54</v>
      </c>
      <c r="AI276" s="147">
        <f t="shared" si="93"/>
        <v>1.6555</v>
      </c>
      <c r="AJ276" s="147">
        <f t="shared" si="102"/>
        <v>1.738275</v>
      </c>
      <c r="AK276" s="147">
        <f t="shared" si="103"/>
        <v>1.8251887500000001</v>
      </c>
      <c r="AL276" s="147">
        <f t="shared" si="104"/>
        <v>1.8708184687500002</v>
      </c>
      <c r="AM276" s="148">
        <f t="shared" si="105"/>
        <v>1.9175889304687503</v>
      </c>
    </row>
    <row r="277" spans="1:39" ht="13.5" thickBot="1" x14ac:dyDescent="0.25">
      <c r="A277" s="1010"/>
      <c r="B277" s="121" t="s">
        <v>180</v>
      </c>
      <c r="C277" s="113" t="s">
        <v>123</v>
      </c>
      <c r="D277" s="89">
        <v>3021.75</v>
      </c>
      <c r="E277" s="90">
        <v>3201.75</v>
      </c>
      <c r="F277" s="90">
        <v>3330.5</v>
      </c>
      <c r="G277" s="173">
        <v>3629.6624999999995</v>
      </c>
      <c r="H277" s="173">
        <v>3703.7750000000001</v>
      </c>
      <c r="I277" s="608">
        <v>3778.8875000000003</v>
      </c>
      <c r="J277" s="525">
        <f t="shared" si="94"/>
        <v>3203.8125</v>
      </c>
      <c r="K277" s="526">
        <f t="shared" si="94"/>
        <v>3409.3125</v>
      </c>
      <c r="L277" s="526">
        <f t="shared" si="94"/>
        <v>3556.375</v>
      </c>
      <c r="M277" s="173">
        <f t="shared" si="90"/>
        <v>3833.7468749999998</v>
      </c>
      <c r="N277" s="173">
        <f t="shared" si="90"/>
        <v>3917.3312500000002</v>
      </c>
      <c r="O277" s="174">
        <f t="shared" si="90"/>
        <v>4002.1656250000001</v>
      </c>
      <c r="P277" s="525">
        <f t="shared" si="95"/>
        <v>182.0625</v>
      </c>
      <c r="Q277" s="526">
        <f t="shared" si="95"/>
        <v>207.5625</v>
      </c>
      <c r="R277" s="526">
        <f t="shared" si="95"/>
        <v>225.875</v>
      </c>
      <c r="S277" s="561">
        <f t="shared" si="95"/>
        <v>204.08437500000036</v>
      </c>
      <c r="T277" s="561">
        <f t="shared" si="95"/>
        <v>213.55625000000009</v>
      </c>
      <c r="U277" s="562">
        <f t="shared" si="95"/>
        <v>223.27812499999982</v>
      </c>
      <c r="V277" s="520">
        <v>3750</v>
      </c>
      <c r="W277" s="164">
        <f t="shared" si="96"/>
        <v>4032</v>
      </c>
      <c r="X277" s="164">
        <f t="shared" si="97"/>
        <v>4234</v>
      </c>
      <c r="Y277" s="164">
        <f t="shared" si="98"/>
        <v>4446</v>
      </c>
      <c r="Z277" s="164">
        <f t="shared" si="99"/>
        <v>4558</v>
      </c>
      <c r="AA277" s="529">
        <f t="shared" si="100"/>
        <v>4672</v>
      </c>
      <c r="AB277" s="620">
        <f t="shared" si="101"/>
        <v>728.25</v>
      </c>
      <c r="AC277" s="621">
        <f t="shared" si="101"/>
        <v>830.25</v>
      </c>
      <c r="AD277" s="621">
        <f t="shared" si="101"/>
        <v>903.5</v>
      </c>
      <c r="AE277" s="571">
        <f t="shared" si="101"/>
        <v>816.33750000000055</v>
      </c>
      <c r="AF277" s="571">
        <f t="shared" si="92"/>
        <v>854.22499999999991</v>
      </c>
      <c r="AG277" s="572">
        <f t="shared" si="91"/>
        <v>893.11249999999973</v>
      </c>
      <c r="AH277" s="589">
        <v>1.5</v>
      </c>
      <c r="AI277" s="149">
        <f t="shared" si="93"/>
        <v>1.6125</v>
      </c>
      <c r="AJ277" s="149">
        <f t="shared" si="102"/>
        <v>1.693125</v>
      </c>
      <c r="AK277" s="149">
        <f t="shared" si="103"/>
        <v>1.7777812500000001</v>
      </c>
      <c r="AL277" s="149">
        <f t="shared" si="104"/>
        <v>1.82222578125</v>
      </c>
      <c r="AM277" s="150">
        <f t="shared" si="105"/>
        <v>1.8677814257812499</v>
      </c>
    </row>
    <row r="278" spans="1:39" x14ac:dyDescent="0.2">
      <c r="A278" s="1008">
        <v>21</v>
      </c>
      <c r="B278" s="120" t="s">
        <v>124</v>
      </c>
      <c r="C278" s="109" t="s">
        <v>81</v>
      </c>
      <c r="D278" s="160">
        <v>3079.25</v>
      </c>
      <c r="E278" s="161">
        <v>3286.75</v>
      </c>
      <c r="F278" s="161">
        <v>3442.75</v>
      </c>
      <c r="G278" s="170">
        <v>3780.9500000000003</v>
      </c>
      <c r="H278" s="170">
        <v>3884.1624999999995</v>
      </c>
      <c r="I278" s="606">
        <v>3988.375</v>
      </c>
      <c r="J278" s="521">
        <f t="shared" si="94"/>
        <v>3271.9375</v>
      </c>
      <c r="K278" s="522">
        <f t="shared" si="94"/>
        <v>3499.8125</v>
      </c>
      <c r="L278" s="522">
        <f t="shared" si="94"/>
        <v>3668.5625</v>
      </c>
      <c r="M278" s="170">
        <f t="shared" si="90"/>
        <v>3976.7125000000001</v>
      </c>
      <c r="N278" s="170">
        <f t="shared" si="90"/>
        <v>4082.8718749999998</v>
      </c>
      <c r="O278" s="171">
        <f t="shared" si="90"/>
        <v>4190.28125</v>
      </c>
      <c r="P278" s="521">
        <f t="shared" si="95"/>
        <v>192.6875</v>
      </c>
      <c r="Q278" s="522">
        <f t="shared" si="95"/>
        <v>213.0625</v>
      </c>
      <c r="R278" s="522">
        <f t="shared" si="95"/>
        <v>225.8125</v>
      </c>
      <c r="S278" s="555">
        <f t="shared" si="95"/>
        <v>195.76249999999982</v>
      </c>
      <c r="T278" s="555">
        <f t="shared" si="95"/>
        <v>198.70937500000036</v>
      </c>
      <c r="U278" s="556">
        <f t="shared" si="95"/>
        <v>201.90625</v>
      </c>
      <c r="V278" s="518">
        <v>3850</v>
      </c>
      <c r="W278" s="162">
        <f t="shared" si="96"/>
        <v>4139</v>
      </c>
      <c r="X278" s="162">
        <f t="shared" si="97"/>
        <v>4346</v>
      </c>
      <c r="Y278" s="162">
        <f t="shared" si="98"/>
        <v>4564</v>
      </c>
      <c r="Z278" s="162">
        <f t="shared" si="99"/>
        <v>4679</v>
      </c>
      <c r="AA278" s="527">
        <f t="shared" si="100"/>
        <v>4796</v>
      </c>
      <c r="AB278" s="616">
        <f t="shared" si="101"/>
        <v>770.75</v>
      </c>
      <c r="AC278" s="617">
        <f t="shared" si="101"/>
        <v>852.25</v>
      </c>
      <c r="AD278" s="617">
        <f t="shared" si="101"/>
        <v>903.25</v>
      </c>
      <c r="AE278" s="573">
        <f t="shared" si="101"/>
        <v>783.04999999999973</v>
      </c>
      <c r="AF278" s="573">
        <f t="shared" si="92"/>
        <v>794.83750000000055</v>
      </c>
      <c r="AG278" s="574">
        <f t="shared" si="91"/>
        <v>807.625</v>
      </c>
      <c r="AH278" s="587">
        <v>1.54</v>
      </c>
      <c r="AI278" s="152">
        <f t="shared" si="93"/>
        <v>1.6555</v>
      </c>
      <c r="AJ278" s="152">
        <f t="shared" si="102"/>
        <v>1.738275</v>
      </c>
      <c r="AK278" s="152">
        <f t="shared" si="103"/>
        <v>1.8251887500000001</v>
      </c>
      <c r="AL278" s="152">
        <f t="shared" si="104"/>
        <v>1.8708184687500002</v>
      </c>
      <c r="AM278" s="153">
        <f t="shared" si="105"/>
        <v>1.9175889304687503</v>
      </c>
    </row>
    <row r="279" spans="1:39" x14ac:dyDescent="0.2">
      <c r="A279" s="1009"/>
      <c r="B279" s="114" t="s">
        <v>181</v>
      </c>
      <c r="C279" s="111" t="s">
        <v>81</v>
      </c>
      <c r="D279" s="87">
        <v>3025.5</v>
      </c>
      <c r="E279" s="84">
        <v>3229.5</v>
      </c>
      <c r="F279" s="84">
        <v>3382.25</v>
      </c>
      <c r="G279" s="169">
        <v>3716.7750000000001</v>
      </c>
      <c r="H279" s="169">
        <v>3818.4874999999997</v>
      </c>
      <c r="I279" s="607">
        <v>3921.2000000000003</v>
      </c>
      <c r="J279" s="523">
        <f t="shared" si="94"/>
        <v>3206.625</v>
      </c>
      <c r="K279" s="524">
        <f t="shared" si="94"/>
        <v>3430.125</v>
      </c>
      <c r="L279" s="524">
        <f t="shared" si="94"/>
        <v>3595.1875</v>
      </c>
      <c r="M279" s="169">
        <f t="shared" si="90"/>
        <v>3899.0812500000002</v>
      </c>
      <c r="N279" s="169">
        <f t="shared" si="90"/>
        <v>4003.3656249999999</v>
      </c>
      <c r="O279" s="172">
        <f t="shared" si="90"/>
        <v>4108.9000000000005</v>
      </c>
      <c r="P279" s="523">
        <f t="shared" si="95"/>
        <v>181.125</v>
      </c>
      <c r="Q279" s="524">
        <f t="shared" si="95"/>
        <v>200.625</v>
      </c>
      <c r="R279" s="524">
        <f t="shared" si="95"/>
        <v>212.9375</v>
      </c>
      <c r="S279" s="558">
        <f t="shared" si="95"/>
        <v>182.30625000000009</v>
      </c>
      <c r="T279" s="558">
        <f t="shared" si="95"/>
        <v>184.87812500000018</v>
      </c>
      <c r="U279" s="559">
        <f t="shared" si="95"/>
        <v>187.70000000000027</v>
      </c>
      <c r="V279" s="519">
        <v>3750</v>
      </c>
      <c r="W279" s="145">
        <f t="shared" si="96"/>
        <v>4032</v>
      </c>
      <c r="X279" s="145">
        <f t="shared" si="97"/>
        <v>4234</v>
      </c>
      <c r="Y279" s="145">
        <f t="shared" si="98"/>
        <v>4446</v>
      </c>
      <c r="Z279" s="145">
        <f t="shared" si="99"/>
        <v>4558</v>
      </c>
      <c r="AA279" s="528">
        <f t="shared" si="100"/>
        <v>4672</v>
      </c>
      <c r="AB279" s="618">
        <f t="shared" si="101"/>
        <v>724.5</v>
      </c>
      <c r="AC279" s="619">
        <f t="shared" si="101"/>
        <v>802.5</v>
      </c>
      <c r="AD279" s="619">
        <f t="shared" si="101"/>
        <v>851.75</v>
      </c>
      <c r="AE279" s="568">
        <f t="shared" si="101"/>
        <v>729.22499999999991</v>
      </c>
      <c r="AF279" s="568">
        <f t="shared" si="92"/>
        <v>739.51250000000027</v>
      </c>
      <c r="AG279" s="569">
        <f t="shared" si="91"/>
        <v>750.79999999999973</v>
      </c>
      <c r="AH279" s="588">
        <v>1.5</v>
      </c>
      <c r="AI279" s="147">
        <f t="shared" si="93"/>
        <v>1.6125</v>
      </c>
      <c r="AJ279" s="147">
        <f t="shared" si="102"/>
        <v>1.693125</v>
      </c>
      <c r="AK279" s="147">
        <f t="shared" si="103"/>
        <v>1.7777812500000001</v>
      </c>
      <c r="AL279" s="147">
        <f t="shared" si="104"/>
        <v>1.82222578125</v>
      </c>
      <c r="AM279" s="148">
        <f t="shared" si="105"/>
        <v>1.8677814257812499</v>
      </c>
    </row>
    <row r="280" spans="1:39" ht="13.5" thickBot="1" x14ac:dyDescent="0.25">
      <c r="A280" s="1010"/>
      <c r="B280" s="121" t="s">
        <v>182</v>
      </c>
      <c r="C280" s="113" t="s">
        <v>81</v>
      </c>
      <c r="D280" s="89">
        <v>2951.75</v>
      </c>
      <c r="E280" s="90">
        <v>3126.25</v>
      </c>
      <c r="F280" s="90">
        <v>3251.5</v>
      </c>
      <c r="G280" s="173">
        <v>3546.6624999999995</v>
      </c>
      <c r="H280" s="173">
        <v>3618.2750000000001</v>
      </c>
      <c r="I280" s="608">
        <v>3691.3875000000003</v>
      </c>
      <c r="J280" s="525">
        <f t="shared" si="94"/>
        <v>3116.3125</v>
      </c>
      <c r="K280" s="526">
        <f t="shared" si="94"/>
        <v>3314.9375</v>
      </c>
      <c r="L280" s="526">
        <f t="shared" si="94"/>
        <v>3457.625</v>
      </c>
      <c r="M280" s="173">
        <f t="shared" si="90"/>
        <v>3729.9968749999998</v>
      </c>
      <c r="N280" s="173">
        <f t="shared" si="90"/>
        <v>3810.4562500000002</v>
      </c>
      <c r="O280" s="174">
        <f t="shared" si="90"/>
        <v>3892.7906250000001</v>
      </c>
      <c r="P280" s="525">
        <f t="shared" si="95"/>
        <v>164.5625</v>
      </c>
      <c r="Q280" s="526">
        <f t="shared" si="95"/>
        <v>188.6875</v>
      </c>
      <c r="R280" s="526">
        <f t="shared" si="95"/>
        <v>206.125</v>
      </c>
      <c r="S280" s="561">
        <f t="shared" si="95"/>
        <v>183.33437500000036</v>
      </c>
      <c r="T280" s="561">
        <f t="shared" si="95"/>
        <v>192.18125000000009</v>
      </c>
      <c r="U280" s="562">
        <f t="shared" si="95"/>
        <v>201.40312499999982</v>
      </c>
      <c r="V280" s="520">
        <v>3610</v>
      </c>
      <c r="W280" s="164">
        <f t="shared" si="96"/>
        <v>3881</v>
      </c>
      <c r="X280" s="164">
        <f t="shared" si="97"/>
        <v>4076</v>
      </c>
      <c r="Y280" s="164">
        <f t="shared" si="98"/>
        <v>4280</v>
      </c>
      <c r="Z280" s="164">
        <f t="shared" si="99"/>
        <v>4387</v>
      </c>
      <c r="AA280" s="529">
        <f t="shared" si="100"/>
        <v>4497</v>
      </c>
      <c r="AB280" s="620">
        <f t="shared" si="101"/>
        <v>658.25</v>
      </c>
      <c r="AC280" s="621">
        <f t="shared" si="101"/>
        <v>754.75</v>
      </c>
      <c r="AD280" s="621">
        <f t="shared" si="101"/>
        <v>824.5</v>
      </c>
      <c r="AE280" s="571">
        <f t="shared" si="101"/>
        <v>733.33750000000055</v>
      </c>
      <c r="AF280" s="571">
        <f t="shared" si="92"/>
        <v>768.72499999999991</v>
      </c>
      <c r="AG280" s="572">
        <f t="shared" si="91"/>
        <v>805.61249999999973</v>
      </c>
      <c r="AH280" s="589">
        <v>1.44</v>
      </c>
      <c r="AI280" s="149">
        <f t="shared" si="93"/>
        <v>1.548</v>
      </c>
      <c r="AJ280" s="149">
        <f t="shared" si="102"/>
        <v>1.6254</v>
      </c>
      <c r="AK280" s="149">
        <f t="shared" si="103"/>
        <v>1.7066699999999999</v>
      </c>
      <c r="AL280" s="149">
        <f t="shared" si="104"/>
        <v>1.7493367499999999</v>
      </c>
      <c r="AM280" s="150">
        <f t="shared" si="105"/>
        <v>1.7930701687499999</v>
      </c>
    </row>
    <row r="281" spans="1:39" x14ac:dyDescent="0.2">
      <c r="A281" s="1008">
        <v>22</v>
      </c>
      <c r="B281" s="120" t="s">
        <v>125</v>
      </c>
      <c r="C281" s="109" t="s">
        <v>126</v>
      </c>
      <c r="D281" s="160">
        <v>2798.25</v>
      </c>
      <c r="E281" s="161">
        <v>2985.25</v>
      </c>
      <c r="F281" s="161">
        <v>3126</v>
      </c>
      <c r="G281" s="170">
        <v>3447.6875</v>
      </c>
      <c r="H281" s="170">
        <v>3542.4</v>
      </c>
      <c r="I281" s="606">
        <v>3638.6124999999997</v>
      </c>
      <c r="J281" s="521">
        <f t="shared" si="94"/>
        <v>2923.6875</v>
      </c>
      <c r="K281" s="522">
        <f t="shared" si="94"/>
        <v>3125.9375</v>
      </c>
      <c r="L281" s="522">
        <f t="shared" si="94"/>
        <v>3276</v>
      </c>
      <c r="M281" s="170">
        <f t="shared" si="90"/>
        <v>3564.015625</v>
      </c>
      <c r="N281" s="170">
        <f t="shared" si="90"/>
        <v>3659.55</v>
      </c>
      <c r="O281" s="171">
        <f t="shared" si="90"/>
        <v>3756.9593749999999</v>
      </c>
      <c r="P281" s="521">
        <f t="shared" si="95"/>
        <v>125.4375</v>
      </c>
      <c r="Q281" s="522">
        <f t="shared" si="95"/>
        <v>140.6875</v>
      </c>
      <c r="R281" s="522">
        <f t="shared" si="95"/>
        <v>150</v>
      </c>
      <c r="S281" s="555">
        <f t="shared" si="95"/>
        <v>116.328125</v>
      </c>
      <c r="T281" s="555">
        <f t="shared" si="95"/>
        <v>117.15000000000009</v>
      </c>
      <c r="U281" s="556">
        <f t="shared" si="95"/>
        <v>118.34687500000018</v>
      </c>
      <c r="V281" s="518">
        <v>3300</v>
      </c>
      <c r="W281" s="162">
        <f t="shared" si="96"/>
        <v>3548</v>
      </c>
      <c r="X281" s="162">
        <f t="shared" si="97"/>
        <v>3726</v>
      </c>
      <c r="Y281" s="162">
        <f t="shared" si="98"/>
        <v>3913</v>
      </c>
      <c r="Z281" s="162">
        <f t="shared" si="99"/>
        <v>4011</v>
      </c>
      <c r="AA281" s="527">
        <f t="shared" si="100"/>
        <v>4112</v>
      </c>
      <c r="AB281" s="616">
        <f t="shared" si="101"/>
        <v>501.75</v>
      </c>
      <c r="AC281" s="617">
        <f t="shared" si="101"/>
        <v>562.75</v>
      </c>
      <c r="AD281" s="617">
        <f t="shared" si="101"/>
        <v>600</v>
      </c>
      <c r="AE281" s="573">
        <f t="shared" si="101"/>
        <v>465.3125</v>
      </c>
      <c r="AF281" s="573">
        <f t="shared" si="92"/>
        <v>468.59999999999991</v>
      </c>
      <c r="AG281" s="574">
        <f t="shared" si="91"/>
        <v>473.38750000000027</v>
      </c>
      <c r="AH281" s="587">
        <v>1.32</v>
      </c>
      <c r="AI281" s="152">
        <f t="shared" si="93"/>
        <v>1.419</v>
      </c>
      <c r="AJ281" s="152">
        <f t="shared" si="102"/>
        <v>1.4899500000000001</v>
      </c>
      <c r="AK281" s="152">
        <f t="shared" si="103"/>
        <v>1.5644475000000002</v>
      </c>
      <c r="AL281" s="152">
        <f t="shared" si="104"/>
        <v>1.6035586875000003</v>
      </c>
      <c r="AM281" s="153">
        <f t="shared" si="105"/>
        <v>1.6436476546875003</v>
      </c>
    </row>
    <row r="282" spans="1:39" x14ac:dyDescent="0.2">
      <c r="A282" s="1009"/>
      <c r="B282" s="114" t="s">
        <v>183</v>
      </c>
      <c r="C282" s="111" t="s">
        <v>126</v>
      </c>
      <c r="D282" s="87">
        <v>2669.5</v>
      </c>
      <c r="E282" s="84">
        <v>2847</v>
      </c>
      <c r="F282" s="84">
        <v>2980.75</v>
      </c>
      <c r="G282" s="169">
        <v>3294.0125000000003</v>
      </c>
      <c r="H282" s="169">
        <v>3385.2249999999995</v>
      </c>
      <c r="I282" s="607">
        <v>3476.5750000000003</v>
      </c>
      <c r="J282" s="523">
        <f t="shared" si="94"/>
        <v>2764.625</v>
      </c>
      <c r="K282" s="524">
        <f t="shared" si="94"/>
        <v>2955</v>
      </c>
      <c r="L282" s="524">
        <f t="shared" si="94"/>
        <v>3096.3125</v>
      </c>
      <c r="M282" s="169">
        <f t="shared" ref="M282:O285" si="106">(Y282-G282)/4+G282</f>
        <v>3374.5093750000001</v>
      </c>
      <c r="N282" s="169">
        <f t="shared" si="106"/>
        <v>3465.6687499999998</v>
      </c>
      <c r="O282" s="172">
        <f t="shared" si="106"/>
        <v>3557.4312500000001</v>
      </c>
      <c r="P282" s="523">
        <f t="shared" si="95"/>
        <v>95.125</v>
      </c>
      <c r="Q282" s="524">
        <f t="shared" si="95"/>
        <v>108</v>
      </c>
      <c r="R282" s="524">
        <f t="shared" si="95"/>
        <v>115.5625</v>
      </c>
      <c r="S282" s="558">
        <f t="shared" si="95"/>
        <v>80.496874999999818</v>
      </c>
      <c r="T282" s="558">
        <f t="shared" si="95"/>
        <v>80.443750000000364</v>
      </c>
      <c r="U282" s="559">
        <f t="shared" si="95"/>
        <v>80.856249999999818</v>
      </c>
      <c r="V282" s="519">
        <v>3050</v>
      </c>
      <c r="W282" s="145">
        <f t="shared" si="96"/>
        <v>3279</v>
      </c>
      <c r="X282" s="145">
        <f t="shared" si="97"/>
        <v>3443</v>
      </c>
      <c r="Y282" s="145">
        <f t="shared" si="98"/>
        <v>3616</v>
      </c>
      <c r="Z282" s="145">
        <f t="shared" si="99"/>
        <v>3707</v>
      </c>
      <c r="AA282" s="528">
        <f t="shared" si="100"/>
        <v>3800</v>
      </c>
      <c r="AB282" s="618">
        <f t="shared" si="101"/>
        <v>380.5</v>
      </c>
      <c r="AC282" s="619">
        <f t="shared" si="101"/>
        <v>432</v>
      </c>
      <c r="AD282" s="619">
        <f t="shared" si="101"/>
        <v>462.25</v>
      </c>
      <c r="AE282" s="568">
        <f t="shared" si="101"/>
        <v>321.98749999999973</v>
      </c>
      <c r="AF282" s="568">
        <f t="shared" si="92"/>
        <v>321.77500000000055</v>
      </c>
      <c r="AG282" s="569">
        <f t="shared" si="92"/>
        <v>323.42499999999973</v>
      </c>
      <c r="AH282" s="588">
        <v>1.22</v>
      </c>
      <c r="AI282" s="147">
        <f t="shared" si="93"/>
        <v>1.3114999999999999</v>
      </c>
      <c r="AJ282" s="147">
        <f t="shared" si="102"/>
        <v>1.3770749999999998</v>
      </c>
      <c r="AK282" s="147">
        <f t="shared" si="103"/>
        <v>1.4459287499999998</v>
      </c>
      <c r="AL282" s="147">
        <f t="shared" si="104"/>
        <v>1.4820769687499997</v>
      </c>
      <c r="AM282" s="148">
        <f t="shared" si="105"/>
        <v>1.5191288929687496</v>
      </c>
    </row>
    <row r="283" spans="1:39" ht="13.5" thickBot="1" x14ac:dyDescent="0.25">
      <c r="A283" s="1010"/>
      <c r="B283" s="121" t="s">
        <v>184</v>
      </c>
      <c r="C283" s="113" t="s">
        <v>126</v>
      </c>
      <c r="D283" s="89">
        <v>2615.75</v>
      </c>
      <c r="E283" s="90">
        <v>2765.75</v>
      </c>
      <c r="F283" s="90">
        <v>2873</v>
      </c>
      <c r="G283" s="173">
        <v>3147.9</v>
      </c>
      <c r="H283" s="173">
        <v>3210.0125000000003</v>
      </c>
      <c r="I283" s="608">
        <v>3273.125</v>
      </c>
      <c r="J283" s="525">
        <f t="shared" si="94"/>
        <v>2699.3125</v>
      </c>
      <c r="K283" s="526">
        <f t="shared" si="94"/>
        <v>2867.3125</v>
      </c>
      <c r="L283" s="526">
        <f t="shared" si="94"/>
        <v>2987.5</v>
      </c>
      <c r="M283" s="173">
        <f t="shared" si="106"/>
        <v>3235.4250000000002</v>
      </c>
      <c r="N283" s="173">
        <f t="shared" si="106"/>
        <v>3304.0093750000001</v>
      </c>
      <c r="O283" s="174">
        <f t="shared" si="106"/>
        <v>3373.84375</v>
      </c>
      <c r="P283" s="525">
        <f t="shared" si="95"/>
        <v>83.5625</v>
      </c>
      <c r="Q283" s="526">
        <f t="shared" si="95"/>
        <v>101.5625</v>
      </c>
      <c r="R283" s="526">
        <f t="shared" si="95"/>
        <v>114.5</v>
      </c>
      <c r="S283" s="561">
        <f t="shared" si="95"/>
        <v>87.525000000000091</v>
      </c>
      <c r="T283" s="561">
        <f t="shared" si="95"/>
        <v>93.996874999999818</v>
      </c>
      <c r="U283" s="562">
        <f t="shared" si="95"/>
        <v>100.71875</v>
      </c>
      <c r="V283" s="520">
        <v>2950</v>
      </c>
      <c r="W283" s="164">
        <f t="shared" si="96"/>
        <v>3172</v>
      </c>
      <c r="X283" s="164">
        <f t="shared" si="97"/>
        <v>3331</v>
      </c>
      <c r="Y283" s="164">
        <f t="shared" si="98"/>
        <v>3498</v>
      </c>
      <c r="Z283" s="164">
        <f t="shared" si="99"/>
        <v>3586</v>
      </c>
      <c r="AA283" s="529">
        <f t="shared" si="100"/>
        <v>3676</v>
      </c>
      <c r="AB283" s="620">
        <f t="shared" si="101"/>
        <v>334.25</v>
      </c>
      <c r="AC283" s="621">
        <f t="shared" si="101"/>
        <v>406.25</v>
      </c>
      <c r="AD283" s="621">
        <f t="shared" si="101"/>
        <v>458</v>
      </c>
      <c r="AE283" s="571">
        <f t="shared" si="101"/>
        <v>350.09999999999991</v>
      </c>
      <c r="AF283" s="571">
        <f t="shared" si="92"/>
        <v>375.98749999999973</v>
      </c>
      <c r="AG283" s="572">
        <f t="shared" si="92"/>
        <v>402.875</v>
      </c>
      <c r="AH283" s="589">
        <v>1.18</v>
      </c>
      <c r="AI283" s="149">
        <f t="shared" si="93"/>
        <v>1.2685</v>
      </c>
      <c r="AJ283" s="149">
        <f t="shared" si="102"/>
        <v>1.331925</v>
      </c>
      <c r="AK283" s="149">
        <f t="shared" si="103"/>
        <v>1.3985212499999999</v>
      </c>
      <c r="AL283" s="149">
        <f t="shared" si="104"/>
        <v>1.4334842812499999</v>
      </c>
      <c r="AM283" s="150">
        <f t="shared" si="105"/>
        <v>1.4693213882812499</v>
      </c>
    </row>
    <row r="284" spans="1:39" x14ac:dyDescent="0.2">
      <c r="A284" s="1008">
        <v>23</v>
      </c>
      <c r="B284" s="120" t="s">
        <v>185</v>
      </c>
      <c r="C284" s="109" t="s">
        <v>126</v>
      </c>
      <c r="D284" s="160">
        <v>2425.75</v>
      </c>
      <c r="E284" s="161">
        <v>2561.25</v>
      </c>
      <c r="F284" s="161">
        <v>2658.5</v>
      </c>
      <c r="G284" s="170">
        <v>2922.9</v>
      </c>
      <c r="H284" s="170">
        <v>2979.5125000000003</v>
      </c>
      <c r="I284" s="606">
        <v>3037.125</v>
      </c>
      <c r="J284" s="521">
        <f t="shared" si="94"/>
        <v>2461.8125</v>
      </c>
      <c r="K284" s="522">
        <f t="shared" si="94"/>
        <v>2611.6875</v>
      </c>
      <c r="L284" s="522">
        <f t="shared" si="94"/>
        <v>2719.375</v>
      </c>
      <c r="M284" s="170">
        <f t="shared" si="106"/>
        <v>2954.1750000000002</v>
      </c>
      <c r="N284" s="170">
        <f t="shared" si="106"/>
        <v>3015.8843750000001</v>
      </c>
      <c r="O284" s="171">
        <f t="shared" si="106"/>
        <v>3078.84375</v>
      </c>
      <c r="P284" s="521">
        <f t="shared" si="95"/>
        <v>36.0625</v>
      </c>
      <c r="Q284" s="522">
        <f t="shared" si="95"/>
        <v>50.4375</v>
      </c>
      <c r="R284" s="522">
        <f t="shared" si="95"/>
        <v>60.875</v>
      </c>
      <c r="S284" s="555">
        <f t="shared" si="95"/>
        <v>31.275000000000091</v>
      </c>
      <c r="T284" s="555">
        <f t="shared" si="95"/>
        <v>36.371874999999818</v>
      </c>
      <c r="U284" s="556">
        <f t="shared" si="95"/>
        <v>41.71875</v>
      </c>
      <c r="V284" s="518">
        <v>2570</v>
      </c>
      <c r="W284" s="162">
        <f t="shared" si="96"/>
        <v>2763</v>
      </c>
      <c r="X284" s="162">
        <f t="shared" si="97"/>
        <v>2902</v>
      </c>
      <c r="Y284" s="162">
        <f t="shared" si="98"/>
        <v>3048</v>
      </c>
      <c r="Z284" s="162">
        <f t="shared" si="99"/>
        <v>3125</v>
      </c>
      <c r="AA284" s="527">
        <f t="shared" si="100"/>
        <v>3204</v>
      </c>
      <c r="AB284" s="616">
        <f t="shared" si="101"/>
        <v>144.25</v>
      </c>
      <c r="AC284" s="617">
        <f t="shared" si="101"/>
        <v>201.75</v>
      </c>
      <c r="AD284" s="617">
        <f t="shared" si="101"/>
        <v>243.5</v>
      </c>
      <c r="AE284" s="573">
        <f t="shared" si="101"/>
        <v>125.09999999999991</v>
      </c>
      <c r="AF284" s="573">
        <f t="shared" si="92"/>
        <v>145.48749999999973</v>
      </c>
      <c r="AG284" s="574">
        <f t="shared" si="92"/>
        <v>166.875</v>
      </c>
      <c r="AH284" s="587">
        <v>1.03</v>
      </c>
      <c r="AI284" s="152">
        <f t="shared" si="93"/>
        <v>1.1072500000000001</v>
      </c>
      <c r="AJ284" s="152">
        <f t="shared" si="102"/>
        <v>1.1626125</v>
      </c>
      <c r="AK284" s="152">
        <f t="shared" si="103"/>
        <v>1.220743125</v>
      </c>
      <c r="AL284" s="152">
        <f t="shared" si="104"/>
        <v>1.251261703125</v>
      </c>
      <c r="AM284" s="153">
        <f t="shared" si="105"/>
        <v>1.2825432457031249</v>
      </c>
    </row>
    <row r="285" spans="1:39" ht="13.5" thickBot="1" x14ac:dyDescent="0.25">
      <c r="A285" s="1010"/>
      <c r="B285" s="121" t="s">
        <v>186</v>
      </c>
      <c r="C285" s="113" t="s">
        <v>126</v>
      </c>
      <c r="D285" s="89">
        <v>2387</v>
      </c>
      <c r="E285" s="90">
        <v>2519.25</v>
      </c>
      <c r="F285" s="90">
        <v>2614.5</v>
      </c>
      <c r="G285" s="173">
        <v>2877.0875000000001</v>
      </c>
      <c r="H285" s="173">
        <v>2931.8375000000001</v>
      </c>
      <c r="I285" s="608">
        <v>2987.0875000000001</v>
      </c>
      <c r="J285" s="525">
        <f t="shared" si="94"/>
        <v>2415.25</v>
      </c>
      <c r="K285" s="526">
        <f t="shared" si="94"/>
        <v>2561.4375</v>
      </c>
      <c r="L285" s="526">
        <f t="shared" si="94"/>
        <v>2666.625</v>
      </c>
      <c r="M285" s="173">
        <f t="shared" si="106"/>
        <v>2899.0656250000002</v>
      </c>
      <c r="N285" s="173">
        <f t="shared" si="106"/>
        <v>2958.8781250000002</v>
      </c>
      <c r="O285" s="174">
        <f t="shared" si="106"/>
        <v>3019.3156250000002</v>
      </c>
      <c r="P285" s="525">
        <f t="shared" si="95"/>
        <v>28.25</v>
      </c>
      <c r="Q285" s="526">
        <f t="shared" si="95"/>
        <v>42.1875</v>
      </c>
      <c r="R285" s="526">
        <f t="shared" si="95"/>
        <v>52.125</v>
      </c>
      <c r="S285" s="561">
        <f t="shared" si="95"/>
        <v>21.978125000000091</v>
      </c>
      <c r="T285" s="561">
        <f t="shared" si="95"/>
        <v>27.040625000000091</v>
      </c>
      <c r="U285" s="562">
        <f t="shared" si="95"/>
        <v>32.228125000000091</v>
      </c>
      <c r="V285" s="520">
        <v>2500</v>
      </c>
      <c r="W285" s="164">
        <f t="shared" si="96"/>
        <v>2688</v>
      </c>
      <c r="X285" s="164">
        <f t="shared" si="97"/>
        <v>2823</v>
      </c>
      <c r="Y285" s="164">
        <f t="shared" si="98"/>
        <v>2965</v>
      </c>
      <c r="Z285" s="164">
        <f t="shared" si="99"/>
        <v>3040</v>
      </c>
      <c r="AA285" s="529">
        <f t="shared" si="100"/>
        <v>3116</v>
      </c>
      <c r="AB285" s="620">
        <f t="shared" si="101"/>
        <v>113</v>
      </c>
      <c r="AC285" s="621">
        <f t="shared" si="101"/>
        <v>168.75</v>
      </c>
      <c r="AD285" s="621">
        <f t="shared" si="101"/>
        <v>208.5</v>
      </c>
      <c r="AE285" s="571">
        <f t="shared" si="101"/>
        <v>87.912499999999909</v>
      </c>
      <c r="AF285" s="571">
        <f t="shared" si="92"/>
        <v>108.16249999999991</v>
      </c>
      <c r="AG285" s="572">
        <f t="shared" si="92"/>
        <v>128.91249999999991</v>
      </c>
      <c r="AH285" s="589">
        <v>1</v>
      </c>
      <c r="AI285" s="149">
        <f t="shared" si="93"/>
        <v>1.075</v>
      </c>
      <c r="AJ285" s="149">
        <f t="shared" si="102"/>
        <v>1.1287499999999999</v>
      </c>
      <c r="AK285" s="149">
        <f t="shared" si="103"/>
        <v>1.1851874999999998</v>
      </c>
      <c r="AL285" s="149">
        <f t="shared" si="104"/>
        <v>1.2148171874999998</v>
      </c>
      <c r="AM285" s="150">
        <f t="shared" si="105"/>
        <v>1.2451876171874998</v>
      </c>
    </row>
    <row r="286" spans="1:39" ht="13.5" thickBot="1" x14ac:dyDescent="0.25">
      <c r="A286" s="122"/>
      <c r="B286" s="123"/>
      <c r="C286" s="124"/>
      <c r="D286" s="948"/>
      <c r="E286" s="949"/>
      <c r="F286" s="949"/>
      <c r="G286" s="949"/>
      <c r="H286" s="950"/>
      <c r="I286" s="664"/>
      <c r="J286" s="948"/>
      <c r="K286" s="949"/>
      <c r="L286" s="949"/>
      <c r="M286" s="949"/>
      <c r="N286" s="950"/>
      <c r="O286" s="665"/>
      <c r="P286" s="948"/>
      <c r="Q286" s="949"/>
      <c r="R286" s="949"/>
      <c r="S286" s="949"/>
      <c r="T286" s="950"/>
      <c r="U286" s="664"/>
      <c r="V286" s="948"/>
      <c r="W286" s="949"/>
      <c r="X286" s="949"/>
      <c r="Y286" s="949"/>
      <c r="Z286" s="950"/>
      <c r="AA286" s="664"/>
      <c r="AB286" s="1017"/>
      <c r="AC286" s="1018"/>
      <c r="AD286" s="1018"/>
      <c r="AE286" s="1018"/>
      <c r="AF286" s="1018"/>
      <c r="AG286" s="665"/>
      <c r="AH286" s="151"/>
      <c r="AI286" s="151"/>
      <c r="AJ286" s="151"/>
      <c r="AK286" s="151"/>
      <c r="AL286" s="151"/>
      <c r="AM286" s="151"/>
    </row>
    <row r="287" spans="1:39" ht="27.75" customHeight="1" thickBot="1" x14ac:dyDescent="0.25">
      <c r="A287" s="1002" t="s">
        <v>199</v>
      </c>
      <c r="B287" s="1003"/>
      <c r="C287" s="1004"/>
      <c r="D287" s="956"/>
      <c r="E287" s="957"/>
      <c r="F287" s="957"/>
      <c r="G287" s="957"/>
      <c r="H287" s="958"/>
      <c r="I287" s="666"/>
      <c r="J287" s="956"/>
      <c r="K287" s="957"/>
      <c r="L287" s="957"/>
      <c r="M287" s="957"/>
      <c r="N287" s="958"/>
      <c r="O287" s="666"/>
      <c r="P287" s="956"/>
      <c r="Q287" s="957"/>
      <c r="R287" s="957"/>
      <c r="S287" s="957"/>
      <c r="T287" s="958"/>
      <c r="U287" s="667"/>
      <c r="V287" s="956"/>
      <c r="W287" s="957"/>
      <c r="X287" s="957"/>
      <c r="Y287" s="957"/>
      <c r="Z287" s="958"/>
      <c r="AA287" s="667"/>
      <c r="AB287" s="996"/>
      <c r="AC287" s="997"/>
      <c r="AD287" s="997"/>
      <c r="AE287" s="997"/>
      <c r="AF287" s="997"/>
      <c r="AG287" s="666"/>
      <c r="AH287" s="151"/>
      <c r="AI287" s="151"/>
      <c r="AJ287" s="151"/>
      <c r="AK287" s="151"/>
      <c r="AL287" s="151"/>
      <c r="AM287" s="151"/>
    </row>
    <row r="290" spans="1:39" ht="13.5" thickBot="1" x14ac:dyDescent="0.25"/>
    <row r="291" spans="1:39" ht="12.75" customHeight="1" x14ac:dyDescent="0.2">
      <c r="A291" s="1063" t="s">
        <v>206</v>
      </c>
      <c r="B291" s="1064"/>
      <c r="C291" s="1065"/>
      <c r="D291" s="959">
        <v>2021</v>
      </c>
      <c r="E291" s="959"/>
      <c r="F291" s="959"/>
      <c r="G291" s="959"/>
      <c r="H291" s="959"/>
      <c r="I291" s="959"/>
      <c r="J291" s="963" t="s">
        <v>373</v>
      </c>
      <c r="K291" s="964"/>
      <c r="L291" s="964"/>
      <c r="M291" s="964"/>
      <c r="N291" s="964"/>
      <c r="O291" s="965"/>
      <c r="P291" s="973" t="s">
        <v>375</v>
      </c>
      <c r="Q291" s="969"/>
      <c r="R291" s="969"/>
      <c r="S291" s="969"/>
      <c r="T291" s="969"/>
      <c r="U291" s="970"/>
      <c r="V291" s="976" t="s">
        <v>374</v>
      </c>
      <c r="W291" s="976"/>
      <c r="X291" s="976"/>
      <c r="Y291" s="976"/>
      <c r="Z291" s="976"/>
      <c r="AA291" s="976"/>
      <c r="AB291" s="976"/>
      <c r="AC291" s="976"/>
      <c r="AD291" s="976"/>
      <c r="AE291" s="976"/>
      <c r="AF291" s="976"/>
      <c r="AG291" s="976"/>
      <c r="AH291" s="976"/>
      <c r="AI291" s="976"/>
      <c r="AJ291" s="976"/>
      <c r="AK291" s="976"/>
      <c r="AL291" s="976"/>
      <c r="AM291" s="977"/>
    </row>
    <row r="292" spans="1:39" ht="18.75" customHeight="1" thickBot="1" x14ac:dyDescent="0.25">
      <c r="A292" s="1066"/>
      <c r="B292" s="1067"/>
      <c r="C292" s="1068"/>
      <c r="D292" s="961"/>
      <c r="E292" s="961"/>
      <c r="F292" s="961"/>
      <c r="G292" s="961"/>
      <c r="H292" s="961"/>
      <c r="I292" s="961"/>
      <c r="J292" s="966"/>
      <c r="K292" s="967"/>
      <c r="L292" s="967"/>
      <c r="M292" s="967"/>
      <c r="N292" s="967"/>
      <c r="O292" s="968"/>
      <c r="P292" s="974"/>
      <c r="Q292" s="971"/>
      <c r="R292" s="971"/>
      <c r="S292" s="971"/>
      <c r="T292" s="971"/>
      <c r="U292" s="972"/>
      <c r="V292" s="979"/>
      <c r="W292" s="979"/>
      <c r="X292" s="979"/>
      <c r="Y292" s="979"/>
      <c r="Z292" s="979"/>
      <c r="AA292" s="979"/>
      <c r="AB292" s="979"/>
      <c r="AC292" s="979"/>
      <c r="AD292" s="979"/>
      <c r="AE292" s="979"/>
      <c r="AF292" s="979"/>
      <c r="AG292" s="979"/>
      <c r="AH292" s="979"/>
      <c r="AI292" s="979"/>
      <c r="AJ292" s="979"/>
      <c r="AK292" s="979"/>
      <c r="AL292" s="979"/>
      <c r="AM292" s="980"/>
    </row>
    <row r="293" spans="1:39" ht="13.5" customHeight="1" thickBot="1" x14ac:dyDescent="0.25">
      <c r="A293" s="1054" t="s">
        <v>203</v>
      </c>
      <c r="B293" s="1055"/>
      <c r="C293" s="1056"/>
      <c r="D293" s="125" t="s">
        <v>30</v>
      </c>
      <c r="E293" s="126">
        <v>2300</v>
      </c>
      <c r="F293" s="953"/>
      <c r="G293" s="954"/>
      <c r="H293" s="955"/>
      <c r="I293" s="127"/>
      <c r="J293" s="1001" t="s">
        <v>31</v>
      </c>
      <c r="K293" s="951"/>
      <c r="L293" s="951"/>
      <c r="M293" s="951"/>
      <c r="N293" s="951"/>
      <c r="O293" s="952"/>
      <c r="P293" s="125" t="s">
        <v>30</v>
      </c>
      <c r="Q293" s="126">
        <v>2550</v>
      </c>
      <c r="R293" s="953"/>
      <c r="S293" s="954"/>
      <c r="T293" s="955"/>
      <c r="U293" s="128"/>
      <c r="V293" s="951" t="s">
        <v>31</v>
      </c>
      <c r="W293" s="951"/>
      <c r="X293" s="951"/>
      <c r="Y293" s="951"/>
      <c r="Z293" s="951"/>
      <c r="AA293" s="952"/>
      <c r="AB293" s="125" t="s">
        <v>30</v>
      </c>
      <c r="AC293" s="126">
        <v>2500</v>
      </c>
      <c r="AD293" s="953"/>
      <c r="AE293" s="954"/>
      <c r="AF293" s="955"/>
      <c r="AG293" s="128"/>
      <c r="AH293" s="1001" t="s">
        <v>31</v>
      </c>
      <c r="AI293" s="951"/>
      <c r="AJ293" s="951"/>
      <c r="AK293" s="951"/>
      <c r="AL293" s="951"/>
      <c r="AM293" s="952"/>
    </row>
    <row r="294" spans="1:39" ht="18.75" customHeight="1" thickBot="1" x14ac:dyDescent="0.25">
      <c r="A294" s="1057"/>
      <c r="B294" s="1058"/>
      <c r="C294" s="1059"/>
      <c r="D294" s="1011" t="s">
        <v>33</v>
      </c>
      <c r="E294" s="1012"/>
      <c r="F294" s="1012"/>
      <c r="G294" s="1012"/>
      <c r="H294" s="1012"/>
      <c r="I294" s="1013"/>
      <c r="J294" s="1014" t="s">
        <v>377</v>
      </c>
      <c r="K294" s="1015"/>
      <c r="L294" s="1015"/>
      <c r="M294" s="1015"/>
      <c r="N294" s="1015"/>
      <c r="O294" s="1016"/>
      <c r="P294" s="1005" t="s">
        <v>32</v>
      </c>
      <c r="Q294" s="1006"/>
      <c r="R294" s="1006"/>
      <c r="S294" s="1006"/>
      <c r="T294" s="1006"/>
      <c r="U294" s="1007"/>
      <c r="V294" s="1039" t="s">
        <v>32</v>
      </c>
      <c r="W294" s="999"/>
      <c r="X294" s="999"/>
      <c r="Y294" s="999"/>
      <c r="Z294" s="999"/>
      <c r="AA294" s="1000"/>
      <c r="AB294" s="998" t="s">
        <v>32</v>
      </c>
      <c r="AC294" s="999"/>
      <c r="AD294" s="999"/>
      <c r="AE294" s="999"/>
      <c r="AF294" s="999"/>
      <c r="AG294" s="1000"/>
      <c r="AH294" s="998" t="s">
        <v>32</v>
      </c>
      <c r="AI294" s="999"/>
      <c r="AJ294" s="999"/>
      <c r="AK294" s="999"/>
      <c r="AL294" s="999"/>
      <c r="AM294" s="1000"/>
    </row>
    <row r="295" spans="1:39" ht="23.25" customHeight="1" x14ac:dyDescent="0.2">
      <c r="A295" s="1019" t="s">
        <v>10</v>
      </c>
      <c r="B295" s="1022" t="s">
        <v>228</v>
      </c>
      <c r="C295" s="1025" t="s">
        <v>12</v>
      </c>
      <c r="D295" s="986" t="s">
        <v>387</v>
      </c>
      <c r="E295" s="987"/>
      <c r="F295" s="987"/>
      <c r="G295" s="987"/>
      <c r="H295" s="987"/>
      <c r="I295" s="987"/>
      <c r="J295" s="993" t="s">
        <v>378</v>
      </c>
      <c r="K295" s="994"/>
      <c r="L295" s="994"/>
      <c r="M295" s="994"/>
      <c r="N295" s="994"/>
      <c r="O295" s="995"/>
      <c r="P295" s="981" t="s">
        <v>376</v>
      </c>
      <c r="Q295" s="982"/>
      <c r="R295" s="982"/>
      <c r="S295" s="982"/>
      <c r="T295" s="982"/>
      <c r="U295" s="983"/>
      <c r="V295" s="984" t="s">
        <v>202</v>
      </c>
      <c r="W295" s="984"/>
      <c r="X295" s="984"/>
      <c r="Y295" s="984"/>
      <c r="Z295" s="984"/>
      <c r="AA295" s="984"/>
      <c r="AB295" s="981" t="s">
        <v>379</v>
      </c>
      <c r="AC295" s="982"/>
      <c r="AD295" s="982"/>
      <c r="AE295" s="982"/>
      <c r="AF295" s="982"/>
      <c r="AG295" s="983"/>
      <c r="AH295" s="987" t="s">
        <v>71</v>
      </c>
      <c r="AI295" s="987"/>
      <c r="AJ295" s="987"/>
      <c r="AK295" s="987"/>
      <c r="AL295" s="987"/>
      <c r="AM295" s="988"/>
    </row>
    <row r="296" spans="1:39" ht="15.75" customHeight="1" x14ac:dyDescent="0.2">
      <c r="A296" s="1020"/>
      <c r="B296" s="1023"/>
      <c r="C296" s="1026"/>
      <c r="D296" s="129" t="s">
        <v>27</v>
      </c>
      <c r="E296" s="130" t="s">
        <v>0</v>
      </c>
      <c r="F296" s="130" t="s">
        <v>1</v>
      </c>
      <c r="G296" s="130" t="s">
        <v>2</v>
      </c>
      <c r="H296" s="130" t="s">
        <v>3</v>
      </c>
      <c r="I296" s="132" t="s">
        <v>28</v>
      </c>
      <c r="J296" s="129" t="s">
        <v>27</v>
      </c>
      <c r="K296" s="130" t="s">
        <v>0</v>
      </c>
      <c r="L296" s="130" t="s">
        <v>1</v>
      </c>
      <c r="M296" s="130" t="s">
        <v>2</v>
      </c>
      <c r="N296" s="130" t="s">
        <v>3</v>
      </c>
      <c r="O296" s="131" t="s">
        <v>28</v>
      </c>
      <c r="P296" s="129" t="s">
        <v>27</v>
      </c>
      <c r="Q296" s="130" t="s">
        <v>0</v>
      </c>
      <c r="R296" s="130" t="s">
        <v>1</v>
      </c>
      <c r="S296" s="130" t="s">
        <v>2</v>
      </c>
      <c r="T296" s="130" t="s">
        <v>3</v>
      </c>
      <c r="U296" s="131" t="s">
        <v>28</v>
      </c>
      <c r="V296" s="133" t="s">
        <v>27</v>
      </c>
      <c r="W296" s="130" t="s">
        <v>0</v>
      </c>
      <c r="X296" s="130" t="s">
        <v>1</v>
      </c>
      <c r="Y296" s="130" t="s">
        <v>2</v>
      </c>
      <c r="Z296" s="130" t="s">
        <v>3</v>
      </c>
      <c r="AA296" s="132" t="s">
        <v>28</v>
      </c>
      <c r="AB296" s="129" t="s">
        <v>27</v>
      </c>
      <c r="AC296" s="130" t="s">
        <v>0</v>
      </c>
      <c r="AD296" s="130" t="s">
        <v>1</v>
      </c>
      <c r="AE296" s="130" t="s">
        <v>2</v>
      </c>
      <c r="AF296" s="130" t="s">
        <v>3</v>
      </c>
      <c r="AG296" s="131" t="s">
        <v>28</v>
      </c>
      <c r="AH296" s="133" t="s">
        <v>27</v>
      </c>
      <c r="AI296" s="130" t="s">
        <v>0</v>
      </c>
      <c r="AJ296" s="130" t="s">
        <v>1</v>
      </c>
      <c r="AK296" s="130" t="s">
        <v>2</v>
      </c>
      <c r="AL296" s="130" t="s">
        <v>3</v>
      </c>
      <c r="AM296" s="131" t="s">
        <v>28</v>
      </c>
    </row>
    <row r="297" spans="1:39" x14ac:dyDescent="0.2">
      <c r="A297" s="1020"/>
      <c r="B297" s="1023"/>
      <c r="C297" s="1026"/>
      <c r="D297" s="134" t="s">
        <v>29</v>
      </c>
      <c r="E297" s="135">
        <v>7.4999999999999997E-2</v>
      </c>
      <c r="F297" s="136">
        <v>0.05</v>
      </c>
      <c r="G297" s="136">
        <v>0.05</v>
      </c>
      <c r="H297" s="135">
        <v>2.5000000000000001E-2</v>
      </c>
      <c r="I297" s="138">
        <v>2.5000000000000001E-2</v>
      </c>
      <c r="J297" s="134" t="s">
        <v>29</v>
      </c>
      <c r="K297" s="135">
        <v>7.4999999999999997E-2</v>
      </c>
      <c r="L297" s="136">
        <v>0.05</v>
      </c>
      <c r="M297" s="136">
        <v>0.05</v>
      </c>
      <c r="N297" s="135">
        <v>2.5000000000000001E-2</v>
      </c>
      <c r="O297" s="137">
        <v>2.5000000000000001E-2</v>
      </c>
      <c r="P297" s="134" t="s">
        <v>29</v>
      </c>
      <c r="Q297" s="135">
        <v>7.4999999999999997E-2</v>
      </c>
      <c r="R297" s="136">
        <v>0.05</v>
      </c>
      <c r="S297" s="136">
        <v>0.05</v>
      </c>
      <c r="T297" s="135">
        <v>2.5000000000000001E-2</v>
      </c>
      <c r="U297" s="137">
        <v>2.5000000000000001E-2</v>
      </c>
      <c r="V297" s="139" t="s">
        <v>29</v>
      </c>
      <c r="W297" s="135">
        <v>7.4999999999999997E-2</v>
      </c>
      <c r="X297" s="136">
        <v>0.05</v>
      </c>
      <c r="Y297" s="136">
        <v>0.05</v>
      </c>
      <c r="Z297" s="135">
        <v>2.5000000000000001E-2</v>
      </c>
      <c r="AA297" s="138">
        <v>2.5000000000000001E-2</v>
      </c>
      <c r="AB297" s="134" t="s">
        <v>29</v>
      </c>
      <c r="AC297" s="135">
        <v>7.4999999999999997E-2</v>
      </c>
      <c r="AD297" s="136">
        <v>0.05</v>
      </c>
      <c r="AE297" s="136">
        <v>0.05</v>
      </c>
      <c r="AF297" s="135">
        <v>2.5000000000000001E-2</v>
      </c>
      <c r="AG297" s="137">
        <v>2.5000000000000001E-2</v>
      </c>
      <c r="AH297" s="139" t="s">
        <v>29</v>
      </c>
      <c r="AI297" s="135">
        <v>7.4999999999999997E-2</v>
      </c>
      <c r="AJ297" s="136">
        <v>0.05</v>
      </c>
      <c r="AK297" s="136">
        <v>0.05</v>
      </c>
      <c r="AL297" s="135">
        <v>2.5000000000000001E-2</v>
      </c>
      <c r="AM297" s="137">
        <v>2.5000000000000001E-2</v>
      </c>
    </row>
    <row r="298" spans="1:39" ht="13.5" thickBot="1" x14ac:dyDescent="0.25">
      <c r="A298" s="1020"/>
      <c r="B298" s="1023"/>
      <c r="C298" s="1040"/>
      <c r="D298" s="140" t="s">
        <v>4</v>
      </c>
      <c r="E298" s="141" t="s">
        <v>5</v>
      </c>
      <c r="F298" s="141" t="s">
        <v>6</v>
      </c>
      <c r="G298" s="141" t="s">
        <v>7</v>
      </c>
      <c r="H298" s="141" t="s">
        <v>8</v>
      </c>
      <c r="I298" s="143" t="s">
        <v>9</v>
      </c>
      <c r="J298" s="140" t="s">
        <v>4</v>
      </c>
      <c r="K298" s="141" t="s">
        <v>5</v>
      </c>
      <c r="L298" s="141" t="s">
        <v>6</v>
      </c>
      <c r="M298" s="141" t="s">
        <v>7</v>
      </c>
      <c r="N298" s="141" t="s">
        <v>8</v>
      </c>
      <c r="O298" s="142" t="s">
        <v>9</v>
      </c>
      <c r="P298" s="140" t="s">
        <v>4</v>
      </c>
      <c r="Q298" s="141" t="s">
        <v>5</v>
      </c>
      <c r="R298" s="141" t="s">
        <v>6</v>
      </c>
      <c r="S298" s="141" t="s">
        <v>7</v>
      </c>
      <c r="T298" s="141" t="s">
        <v>8</v>
      </c>
      <c r="U298" s="142" t="s">
        <v>9</v>
      </c>
      <c r="V298" s="144" t="s">
        <v>4</v>
      </c>
      <c r="W298" s="141" t="s">
        <v>5</v>
      </c>
      <c r="X298" s="141" t="s">
        <v>6</v>
      </c>
      <c r="Y298" s="141" t="s">
        <v>7</v>
      </c>
      <c r="Z298" s="141" t="s">
        <v>8</v>
      </c>
      <c r="AA298" s="143" t="s">
        <v>9</v>
      </c>
      <c r="AB298" s="140" t="s">
        <v>4</v>
      </c>
      <c r="AC298" s="141" t="s">
        <v>5</v>
      </c>
      <c r="AD298" s="141" t="s">
        <v>6</v>
      </c>
      <c r="AE298" s="141" t="s">
        <v>7</v>
      </c>
      <c r="AF298" s="141" t="s">
        <v>8</v>
      </c>
      <c r="AG298" s="142" t="s">
        <v>9</v>
      </c>
      <c r="AH298" s="144" t="s">
        <v>4</v>
      </c>
      <c r="AI298" s="141" t="s">
        <v>5</v>
      </c>
      <c r="AJ298" s="141" t="s">
        <v>6</v>
      </c>
      <c r="AK298" s="141" t="s">
        <v>7</v>
      </c>
      <c r="AL298" s="141" t="s">
        <v>8</v>
      </c>
      <c r="AM298" s="142" t="s">
        <v>9</v>
      </c>
    </row>
    <row r="299" spans="1:39" ht="30" customHeight="1" x14ac:dyDescent="0.2">
      <c r="A299" s="1060">
        <v>1</v>
      </c>
      <c r="B299" s="108" t="s">
        <v>204</v>
      </c>
      <c r="C299" s="183" t="s">
        <v>15</v>
      </c>
      <c r="D299" s="160">
        <v>4331.25</v>
      </c>
      <c r="E299" s="161">
        <v>4622.75</v>
      </c>
      <c r="F299" s="161">
        <v>4843.75</v>
      </c>
      <c r="G299" s="170">
        <v>5400.5749999999989</v>
      </c>
      <c r="H299" s="170">
        <v>5553.2375000000002</v>
      </c>
      <c r="I299" s="606">
        <v>5709.625</v>
      </c>
      <c r="J299" s="521">
        <f>(V299-D299)/4+D299</f>
        <v>4410.1875</v>
      </c>
      <c r="K299" s="522">
        <f t="shared" ref="K299:M314" si="107">(W299-E299)/4+E299</f>
        <v>4716.0625</v>
      </c>
      <c r="L299" s="522">
        <f t="shared" si="107"/>
        <v>4944.3125</v>
      </c>
      <c r="M299" s="170">
        <f t="shared" si="107"/>
        <v>5427.6812499999996</v>
      </c>
      <c r="N299" s="170">
        <f t="shared" ref="N299:N344" si="108">(Z299-H299)/4+H299</f>
        <v>5576.6781250000004</v>
      </c>
      <c r="O299" s="171">
        <f t="shared" ref="O299:O344" si="109">(AA299-I299)/4+I299</f>
        <v>5729.46875</v>
      </c>
      <c r="P299" s="632">
        <f>J299-D299</f>
        <v>78.9375</v>
      </c>
      <c r="Q299" s="629">
        <f t="shared" ref="Q299:S314" si="110">K299-E299</f>
        <v>93.3125</v>
      </c>
      <c r="R299" s="629">
        <f t="shared" si="110"/>
        <v>100.5625</v>
      </c>
      <c r="S299" s="512">
        <f t="shared" si="110"/>
        <v>27.106250000000728</v>
      </c>
      <c r="T299" s="512">
        <f t="shared" ref="T299:T344" si="111">N299-H299</f>
        <v>23.440625000000182</v>
      </c>
      <c r="U299" s="513">
        <f t="shared" ref="U299:U344" si="112">O299-I299</f>
        <v>19.84375</v>
      </c>
      <c r="V299" s="518">
        <v>4647</v>
      </c>
      <c r="W299" s="162">
        <f>ROUNDUP(V299*$W$15+V299,0)</f>
        <v>4996</v>
      </c>
      <c r="X299" s="162">
        <f>ROUNDUP(W299*$X$15+W299,0)</f>
        <v>5246</v>
      </c>
      <c r="Y299" s="162">
        <f>ROUNDUP(X299*$Y$15+X299,0)</f>
        <v>5509</v>
      </c>
      <c r="Z299" s="162">
        <f>ROUNDUP(Y299*$Z$15+Y299,0)</f>
        <v>5647</v>
      </c>
      <c r="AA299" s="527">
        <f>ROUNDUP(Z299*$AA$15+Z299,0)</f>
        <v>5789</v>
      </c>
      <c r="AB299" s="622">
        <f>V299-D299</f>
        <v>315.75</v>
      </c>
      <c r="AC299" s="627">
        <f t="shared" ref="AC299:AG314" si="113">W299-E299</f>
        <v>373.25</v>
      </c>
      <c r="AD299" s="627">
        <f t="shared" si="113"/>
        <v>402.25</v>
      </c>
      <c r="AE299" s="543">
        <f t="shared" si="113"/>
        <v>108.42500000000109</v>
      </c>
      <c r="AF299" s="543">
        <f t="shared" si="113"/>
        <v>93.762499999999818</v>
      </c>
      <c r="AG299" s="544">
        <f t="shared" si="113"/>
        <v>79.375</v>
      </c>
      <c r="AH299" s="587">
        <v>1.86</v>
      </c>
      <c r="AI299" s="152">
        <f t="shared" ref="AI299:AI344" si="114">AH299*$AI$15+AH299</f>
        <v>1.9995000000000001</v>
      </c>
      <c r="AJ299" s="152">
        <f>AI299*$AJ$15+AI299</f>
        <v>2.099475</v>
      </c>
      <c r="AK299" s="152">
        <f>AJ299*$AK$15+AJ299</f>
        <v>2.2044487500000001</v>
      </c>
      <c r="AL299" s="152">
        <f>AK299*$AL$15+AK299</f>
        <v>2.2595599687500001</v>
      </c>
      <c r="AM299" s="153">
        <f>AL299*$AM$15+AL299</f>
        <v>2.3160489679687499</v>
      </c>
    </row>
    <row r="300" spans="1:39" ht="13.5" customHeight="1" x14ac:dyDescent="0.2">
      <c r="A300" s="1061"/>
      <c r="B300" s="110" t="s">
        <v>131</v>
      </c>
      <c r="C300" s="184" t="s">
        <v>15</v>
      </c>
      <c r="D300" s="87">
        <v>4009.5</v>
      </c>
      <c r="E300" s="84">
        <v>4278.25</v>
      </c>
      <c r="F300" s="84">
        <v>4482.75</v>
      </c>
      <c r="G300" s="169">
        <v>4994.25</v>
      </c>
      <c r="H300" s="169">
        <v>5136.7375000000002</v>
      </c>
      <c r="I300" s="607">
        <v>5280.7249999999995</v>
      </c>
      <c r="J300" s="523">
        <f t="shared" ref="J300:M344" si="115">(V300-D300)/4+D300</f>
        <v>4082.625</v>
      </c>
      <c r="K300" s="524">
        <f t="shared" si="107"/>
        <v>4364.9375</v>
      </c>
      <c r="L300" s="524">
        <f t="shared" si="107"/>
        <v>4576.3125</v>
      </c>
      <c r="M300" s="169">
        <f t="shared" si="107"/>
        <v>5020.6875</v>
      </c>
      <c r="N300" s="169">
        <f t="shared" si="108"/>
        <v>5159.5531250000004</v>
      </c>
      <c r="O300" s="172">
        <f t="shared" si="109"/>
        <v>5300.2937499999998</v>
      </c>
      <c r="P300" s="633">
        <f t="shared" ref="P300:S344" si="116">J300-D300</f>
        <v>73.125</v>
      </c>
      <c r="Q300" s="628">
        <f t="shared" si="110"/>
        <v>86.6875</v>
      </c>
      <c r="R300" s="628">
        <f t="shared" si="110"/>
        <v>93.5625</v>
      </c>
      <c r="S300" s="514">
        <f t="shared" si="110"/>
        <v>26.4375</v>
      </c>
      <c r="T300" s="514">
        <f t="shared" si="111"/>
        <v>22.815625000000182</v>
      </c>
      <c r="U300" s="515">
        <f t="shared" si="112"/>
        <v>19.568750000000364</v>
      </c>
      <c r="V300" s="519">
        <v>4302</v>
      </c>
      <c r="W300" s="145">
        <f t="shared" ref="W300:W344" si="117">ROUNDUP(V300*$W$15+V300,0)</f>
        <v>4625</v>
      </c>
      <c r="X300" s="145">
        <f t="shared" ref="X300:X344" si="118">ROUNDUP(W300*$X$15+W300,0)</f>
        <v>4857</v>
      </c>
      <c r="Y300" s="145">
        <f t="shared" ref="Y300:Y344" si="119">ROUNDUP(X300*$Y$15+X300,0)</f>
        <v>5100</v>
      </c>
      <c r="Z300" s="145">
        <f t="shared" ref="Z300:Z344" si="120">ROUNDUP(Y300*$Z$15+Y300,0)</f>
        <v>5228</v>
      </c>
      <c r="AA300" s="528">
        <f t="shared" ref="AA300:AA344" si="121">ROUNDUP(Z300*$AA$15+Z300,0)</f>
        <v>5359</v>
      </c>
      <c r="AB300" s="623">
        <f t="shared" ref="AB300:AB344" si="122">V300-D300</f>
        <v>292.5</v>
      </c>
      <c r="AC300" s="624">
        <f t="shared" si="113"/>
        <v>346.75</v>
      </c>
      <c r="AD300" s="624">
        <f t="shared" si="113"/>
        <v>374.25</v>
      </c>
      <c r="AE300" s="546">
        <f t="shared" si="113"/>
        <v>105.75</v>
      </c>
      <c r="AF300" s="546">
        <f t="shared" si="113"/>
        <v>91.262499999999818</v>
      </c>
      <c r="AG300" s="547">
        <f t="shared" si="113"/>
        <v>78.275000000000546</v>
      </c>
      <c r="AH300" s="588">
        <v>1.72</v>
      </c>
      <c r="AI300" s="147">
        <f t="shared" si="114"/>
        <v>1.849</v>
      </c>
      <c r="AJ300" s="147">
        <f t="shared" ref="AJ300:AJ344" si="123">AI300*$AJ$15+AI300</f>
        <v>1.9414499999999999</v>
      </c>
      <c r="AK300" s="147">
        <f t="shared" ref="AK300:AK344" si="124">AJ300*$AK$15+AJ300</f>
        <v>2.0385225</v>
      </c>
      <c r="AL300" s="147">
        <f t="shared" ref="AL300:AL344" si="125">AK300*$AL$15+AK300</f>
        <v>2.0894855625000002</v>
      </c>
      <c r="AM300" s="148">
        <f t="shared" ref="AM300:AM344" si="126">AL300*$AM$15+AL300</f>
        <v>2.1417227015625002</v>
      </c>
    </row>
    <row r="301" spans="1:39" ht="15" customHeight="1" x14ac:dyDescent="0.2">
      <c r="A301" s="1061"/>
      <c r="B301" s="110" t="s">
        <v>132</v>
      </c>
      <c r="C301" s="184" t="s">
        <v>15</v>
      </c>
      <c r="D301" s="87">
        <v>3772.25</v>
      </c>
      <c r="E301" s="84">
        <v>4025.25</v>
      </c>
      <c r="F301" s="84">
        <v>4217.5</v>
      </c>
      <c r="G301" s="169">
        <v>4682.7750000000005</v>
      </c>
      <c r="H301" s="169">
        <v>4814.2750000000005</v>
      </c>
      <c r="I301" s="607">
        <v>4947.7750000000005</v>
      </c>
      <c r="J301" s="523">
        <f t="shared" si="115"/>
        <v>3883.1875</v>
      </c>
      <c r="K301" s="524">
        <f t="shared" si="107"/>
        <v>4152.1875</v>
      </c>
      <c r="L301" s="524">
        <f t="shared" si="107"/>
        <v>4353.125</v>
      </c>
      <c r="M301" s="169">
        <f t="shared" si="107"/>
        <v>4761.5812500000002</v>
      </c>
      <c r="N301" s="169">
        <f t="shared" si="108"/>
        <v>4891.4562500000002</v>
      </c>
      <c r="O301" s="172">
        <f t="shared" si="109"/>
        <v>5023.8312500000002</v>
      </c>
      <c r="P301" s="633">
        <f t="shared" si="116"/>
        <v>110.9375</v>
      </c>
      <c r="Q301" s="628">
        <f t="shared" si="110"/>
        <v>126.9375</v>
      </c>
      <c r="R301" s="628">
        <f t="shared" si="110"/>
        <v>135.625</v>
      </c>
      <c r="S301" s="514">
        <f t="shared" si="110"/>
        <v>78.806249999999636</v>
      </c>
      <c r="T301" s="514">
        <f t="shared" si="111"/>
        <v>77.181249999999636</v>
      </c>
      <c r="U301" s="515">
        <f t="shared" si="112"/>
        <v>76.056249999999636</v>
      </c>
      <c r="V301" s="519">
        <v>4216</v>
      </c>
      <c r="W301" s="145">
        <f t="shared" si="117"/>
        <v>4533</v>
      </c>
      <c r="X301" s="145">
        <f t="shared" si="118"/>
        <v>4760</v>
      </c>
      <c r="Y301" s="145">
        <f t="shared" si="119"/>
        <v>4998</v>
      </c>
      <c r="Z301" s="145">
        <f t="shared" si="120"/>
        <v>5123</v>
      </c>
      <c r="AA301" s="528">
        <f t="shared" si="121"/>
        <v>5252</v>
      </c>
      <c r="AB301" s="623">
        <f t="shared" si="122"/>
        <v>443.75</v>
      </c>
      <c r="AC301" s="624">
        <f t="shared" si="113"/>
        <v>507.75</v>
      </c>
      <c r="AD301" s="624">
        <f t="shared" si="113"/>
        <v>542.5</v>
      </c>
      <c r="AE301" s="546">
        <f t="shared" si="113"/>
        <v>315.22499999999945</v>
      </c>
      <c r="AF301" s="546">
        <f t="shared" si="113"/>
        <v>308.72499999999945</v>
      </c>
      <c r="AG301" s="547">
        <f t="shared" si="113"/>
        <v>304.22499999999945</v>
      </c>
      <c r="AH301" s="588">
        <v>1.69</v>
      </c>
      <c r="AI301" s="147">
        <f t="shared" si="114"/>
        <v>1.8167499999999999</v>
      </c>
      <c r="AJ301" s="147">
        <f t="shared" si="123"/>
        <v>1.9075874999999998</v>
      </c>
      <c r="AK301" s="147">
        <f t="shared" si="124"/>
        <v>2.0029668749999998</v>
      </c>
      <c r="AL301" s="147">
        <f t="shared" si="125"/>
        <v>2.0530410468749998</v>
      </c>
      <c r="AM301" s="148">
        <f t="shared" si="126"/>
        <v>2.1043670730468746</v>
      </c>
    </row>
    <row r="302" spans="1:39" ht="15.75" customHeight="1" thickBot="1" x14ac:dyDescent="0.25">
      <c r="A302" s="1062"/>
      <c r="B302" s="112" t="s">
        <v>133</v>
      </c>
      <c r="C302" s="185" t="s">
        <v>15</v>
      </c>
      <c r="D302" s="89">
        <v>3178</v>
      </c>
      <c r="E302" s="90">
        <v>3370</v>
      </c>
      <c r="F302" s="90">
        <v>3507.25</v>
      </c>
      <c r="G302" s="173">
        <v>3825.7874999999995</v>
      </c>
      <c r="H302" s="173">
        <v>3904.625</v>
      </c>
      <c r="I302" s="608">
        <v>3984.9625000000001</v>
      </c>
      <c r="J302" s="525">
        <f t="shared" si="115"/>
        <v>3371</v>
      </c>
      <c r="K302" s="526">
        <f t="shared" si="107"/>
        <v>3589.25</v>
      </c>
      <c r="L302" s="526">
        <f t="shared" si="107"/>
        <v>3745.4375</v>
      </c>
      <c r="M302" s="173">
        <f t="shared" si="107"/>
        <v>4040.0906249999998</v>
      </c>
      <c r="N302" s="173">
        <f t="shared" si="108"/>
        <v>4128.71875</v>
      </c>
      <c r="O302" s="174">
        <f t="shared" si="109"/>
        <v>4219.2218750000002</v>
      </c>
      <c r="P302" s="634">
        <f t="shared" si="116"/>
        <v>193</v>
      </c>
      <c r="Q302" s="630">
        <f t="shared" si="110"/>
        <v>219.25</v>
      </c>
      <c r="R302" s="630">
        <f t="shared" si="110"/>
        <v>238.1875</v>
      </c>
      <c r="S302" s="516">
        <f t="shared" si="110"/>
        <v>214.30312500000036</v>
      </c>
      <c r="T302" s="516">
        <f t="shared" si="111"/>
        <v>224.09375</v>
      </c>
      <c r="U302" s="517">
        <f t="shared" si="112"/>
        <v>234.25937500000009</v>
      </c>
      <c r="V302" s="520">
        <v>3950</v>
      </c>
      <c r="W302" s="164">
        <f t="shared" si="117"/>
        <v>4247</v>
      </c>
      <c r="X302" s="164">
        <f t="shared" si="118"/>
        <v>4460</v>
      </c>
      <c r="Y302" s="164">
        <f t="shared" si="119"/>
        <v>4683</v>
      </c>
      <c r="Z302" s="164">
        <f t="shared" si="120"/>
        <v>4801</v>
      </c>
      <c r="AA302" s="529">
        <f t="shared" si="121"/>
        <v>4922</v>
      </c>
      <c r="AB302" s="625">
        <f t="shared" si="122"/>
        <v>772</v>
      </c>
      <c r="AC302" s="626">
        <f t="shared" si="113"/>
        <v>877</v>
      </c>
      <c r="AD302" s="626">
        <f t="shared" si="113"/>
        <v>952.75</v>
      </c>
      <c r="AE302" s="549">
        <f t="shared" si="113"/>
        <v>857.21250000000055</v>
      </c>
      <c r="AF302" s="549">
        <f t="shared" si="113"/>
        <v>896.375</v>
      </c>
      <c r="AG302" s="550">
        <f t="shared" si="113"/>
        <v>937.03749999999991</v>
      </c>
      <c r="AH302" s="589">
        <v>1.58</v>
      </c>
      <c r="AI302" s="149">
        <f t="shared" si="114"/>
        <v>1.6985000000000001</v>
      </c>
      <c r="AJ302" s="149">
        <f t="shared" si="123"/>
        <v>1.783425</v>
      </c>
      <c r="AK302" s="149">
        <f t="shared" si="124"/>
        <v>1.87259625</v>
      </c>
      <c r="AL302" s="149">
        <f t="shared" si="125"/>
        <v>1.91941115625</v>
      </c>
      <c r="AM302" s="150">
        <f t="shared" si="126"/>
        <v>1.9673964351562501</v>
      </c>
    </row>
    <row r="303" spans="1:39" ht="25.5" customHeight="1" x14ac:dyDescent="0.2">
      <c r="A303" s="1060">
        <v>2</v>
      </c>
      <c r="B303" s="108" t="s">
        <v>205</v>
      </c>
      <c r="C303" s="186" t="s">
        <v>81</v>
      </c>
      <c r="D303" s="160">
        <v>3235.75</v>
      </c>
      <c r="E303" s="161">
        <v>3454</v>
      </c>
      <c r="F303" s="161">
        <v>3617.5</v>
      </c>
      <c r="G303" s="170">
        <v>3982.7625000000003</v>
      </c>
      <c r="H303" s="170">
        <v>4092.65</v>
      </c>
      <c r="I303" s="606">
        <v>4204.8999999999996</v>
      </c>
      <c r="J303" s="521">
        <f t="shared" si="115"/>
        <v>3414.3125</v>
      </c>
      <c r="K303" s="522">
        <f t="shared" si="107"/>
        <v>3652.25</v>
      </c>
      <c r="L303" s="522">
        <f t="shared" si="107"/>
        <v>3828.125</v>
      </c>
      <c r="M303" s="170">
        <f t="shared" si="107"/>
        <v>4157.8218750000005</v>
      </c>
      <c r="N303" s="170">
        <f t="shared" si="108"/>
        <v>4269.7375000000002</v>
      </c>
      <c r="O303" s="171">
        <f t="shared" si="109"/>
        <v>4384.1749999999993</v>
      </c>
      <c r="P303" s="632">
        <f t="shared" si="116"/>
        <v>178.5625</v>
      </c>
      <c r="Q303" s="629">
        <f t="shared" si="110"/>
        <v>198.25</v>
      </c>
      <c r="R303" s="629">
        <f t="shared" si="110"/>
        <v>210.625</v>
      </c>
      <c r="S303" s="512">
        <f t="shared" si="110"/>
        <v>175.05937500000027</v>
      </c>
      <c r="T303" s="512">
        <f t="shared" si="111"/>
        <v>177.08750000000009</v>
      </c>
      <c r="U303" s="513">
        <f t="shared" si="112"/>
        <v>179.27499999999964</v>
      </c>
      <c r="V303" s="518">
        <v>3950</v>
      </c>
      <c r="W303" s="162">
        <f t="shared" si="117"/>
        <v>4247</v>
      </c>
      <c r="X303" s="162">
        <f t="shared" si="118"/>
        <v>4460</v>
      </c>
      <c r="Y303" s="162">
        <f t="shared" si="119"/>
        <v>4683</v>
      </c>
      <c r="Z303" s="162">
        <f t="shared" si="120"/>
        <v>4801</v>
      </c>
      <c r="AA303" s="527">
        <f t="shared" si="121"/>
        <v>4922</v>
      </c>
      <c r="AB303" s="622">
        <f t="shared" si="122"/>
        <v>714.25</v>
      </c>
      <c r="AC303" s="627">
        <f t="shared" si="113"/>
        <v>793</v>
      </c>
      <c r="AD303" s="627">
        <f t="shared" si="113"/>
        <v>842.5</v>
      </c>
      <c r="AE303" s="543">
        <f t="shared" si="113"/>
        <v>700.23749999999973</v>
      </c>
      <c r="AF303" s="543">
        <f t="shared" si="113"/>
        <v>708.34999999999991</v>
      </c>
      <c r="AG303" s="544">
        <f t="shared" si="113"/>
        <v>717.10000000000036</v>
      </c>
      <c r="AH303" s="587">
        <v>1.58</v>
      </c>
      <c r="AI303" s="152">
        <f t="shared" si="114"/>
        <v>1.6985000000000001</v>
      </c>
      <c r="AJ303" s="152">
        <f t="shared" si="123"/>
        <v>1.783425</v>
      </c>
      <c r="AK303" s="152">
        <f t="shared" si="124"/>
        <v>1.87259625</v>
      </c>
      <c r="AL303" s="152">
        <f t="shared" si="125"/>
        <v>1.91941115625</v>
      </c>
      <c r="AM303" s="153">
        <f t="shared" si="126"/>
        <v>1.9673964351562501</v>
      </c>
    </row>
    <row r="304" spans="1:39" ht="15" customHeight="1" x14ac:dyDescent="0.2">
      <c r="A304" s="1061"/>
      <c r="B304" s="110" t="s">
        <v>157</v>
      </c>
      <c r="C304" s="101" t="s">
        <v>81</v>
      </c>
      <c r="D304" s="87">
        <v>3138.5</v>
      </c>
      <c r="E304" s="84">
        <v>3349.75</v>
      </c>
      <c r="F304" s="84">
        <v>3508.75</v>
      </c>
      <c r="G304" s="169">
        <v>3860.2999999999997</v>
      </c>
      <c r="H304" s="169">
        <v>3966.9625000000001</v>
      </c>
      <c r="I304" s="607">
        <v>4073.7625000000003</v>
      </c>
      <c r="J304" s="523">
        <f t="shared" si="115"/>
        <v>3316.375</v>
      </c>
      <c r="K304" s="524">
        <f t="shared" si="107"/>
        <v>3547.0625</v>
      </c>
      <c r="L304" s="524">
        <f t="shared" si="107"/>
        <v>3718.0625</v>
      </c>
      <c r="M304" s="169">
        <f t="shared" si="107"/>
        <v>4036.2249999999999</v>
      </c>
      <c r="N304" s="169">
        <f t="shared" si="108"/>
        <v>4144.9718750000002</v>
      </c>
      <c r="O304" s="172">
        <f t="shared" si="109"/>
        <v>4254.3218750000005</v>
      </c>
      <c r="P304" s="633">
        <f t="shared" si="116"/>
        <v>177.875</v>
      </c>
      <c r="Q304" s="628">
        <f t="shared" si="110"/>
        <v>197.3125</v>
      </c>
      <c r="R304" s="628">
        <f t="shared" si="110"/>
        <v>209.3125</v>
      </c>
      <c r="S304" s="514">
        <f t="shared" si="110"/>
        <v>175.92500000000018</v>
      </c>
      <c r="T304" s="514">
        <f t="shared" si="111"/>
        <v>178.00937500000009</v>
      </c>
      <c r="U304" s="515">
        <f t="shared" si="112"/>
        <v>180.55937500000027</v>
      </c>
      <c r="V304" s="519">
        <v>3850</v>
      </c>
      <c r="W304" s="145">
        <f t="shared" si="117"/>
        <v>4139</v>
      </c>
      <c r="X304" s="145">
        <f t="shared" si="118"/>
        <v>4346</v>
      </c>
      <c r="Y304" s="145">
        <f t="shared" si="119"/>
        <v>4564</v>
      </c>
      <c r="Z304" s="145">
        <f t="shared" si="120"/>
        <v>4679</v>
      </c>
      <c r="AA304" s="528">
        <f t="shared" si="121"/>
        <v>4796</v>
      </c>
      <c r="AB304" s="623">
        <f t="shared" si="122"/>
        <v>711.5</v>
      </c>
      <c r="AC304" s="624">
        <f t="shared" si="113"/>
        <v>789.25</v>
      </c>
      <c r="AD304" s="624">
        <f t="shared" si="113"/>
        <v>837.25</v>
      </c>
      <c r="AE304" s="546">
        <f t="shared" si="113"/>
        <v>703.70000000000027</v>
      </c>
      <c r="AF304" s="546">
        <f t="shared" si="113"/>
        <v>712.03749999999991</v>
      </c>
      <c r="AG304" s="547">
        <f t="shared" si="113"/>
        <v>722.23749999999973</v>
      </c>
      <c r="AH304" s="588">
        <v>1.54</v>
      </c>
      <c r="AI304" s="147">
        <f t="shared" si="114"/>
        <v>1.6555</v>
      </c>
      <c r="AJ304" s="147">
        <f t="shared" si="123"/>
        <v>1.738275</v>
      </c>
      <c r="AK304" s="147">
        <f t="shared" si="124"/>
        <v>1.8251887500000001</v>
      </c>
      <c r="AL304" s="147">
        <f t="shared" si="125"/>
        <v>1.8708184687500002</v>
      </c>
      <c r="AM304" s="148">
        <f t="shared" si="126"/>
        <v>1.9175889304687503</v>
      </c>
    </row>
    <row r="305" spans="1:39" ht="15" customHeight="1" x14ac:dyDescent="0.2">
      <c r="A305" s="1061"/>
      <c r="B305" s="110" t="s">
        <v>158</v>
      </c>
      <c r="C305" s="101" t="s">
        <v>81</v>
      </c>
      <c r="D305" s="87">
        <v>3040.5</v>
      </c>
      <c r="E305" s="84">
        <v>3245.25</v>
      </c>
      <c r="F305" s="84">
        <v>3398.75</v>
      </c>
      <c r="G305" s="169">
        <v>3736.6124999999997</v>
      </c>
      <c r="H305" s="169">
        <v>3839.1875</v>
      </c>
      <c r="I305" s="607">
        <v>3942.7625000000003</v>
      </c>
      <c r="J305" s="523">
        <f t="shared" si="115"/>
        <v>3217.875</v>
      </c>
      <c r="K305" s="524">
        <f t="shared" si="107"/>
        <v>3441.9375</v>
      </c>
      <c r="L305" s="524">
        <f t="shared" si="107"/>
        <v>3607.5625</v>
      </c>
      <c r="M305" s="169">
        <f t="shared" si="107"/>
        <v>3913.9593749999999</v>
      </c>
      <c r="N305" s="169">
        <f t="shared" si="108"/>
        <v>4018.890625</v>
      </c>
      <c r="O305" s="172">
        <f t="shared" si="109"/>
        <v>4125.0718750000005</v>
      </c>
      <c r="P305" s="633">
        <f t="shared" si="116"/>
        <v>177.375</v>
      </c>
      <c r="Q305" s="628">
        <f t="shared" si="110"/>
        <v>196.6875</v>
      </c>
      <c r="R305" s="628">
        <f t="shared" si="110"/>
        <v>208.8125</v>
      </c>
      <c r="S305" s="514">
        <f t="shared" si="110"/>
        <v>177.34687500000018</v>
      </c>
      <c r="T305" s="514">
        <f t="shared" si="111"/>
        <v>179.703125</v>
      </c>
      <c r="U305" s="515">
        <f t="shared" si="112"/>
        <v>182.30937500000027</v>
      </c>
      <c r="V305" s="519">
        <v>3750</v>
      </c>
      <c r="W305" s="145">
        <f t="shared" si="117"/>
        <v>4032</v>
      </c>
      <c r="X305" s="145">
        <f t="shared" si="118"/>
        <v>4234</v>
      </c>
      <c r="Y305" s="145">
        <f t="shared" si="119"/>
        <v>4446</v>
      </c>
      <c r="Z305" s="145">
        <f t="shared" si="120"/>
        <v>4558</v>
      </c>
      <c r="AA305" s="528">
        <f t="shared" si="121"/>
        <v>4672</v>
      </c>
      <c r="AB305" s="623">
        <f t="shared" si="122"/>
        <v>709.5</v>
      </c>
      <c r="AC305" s="624">
        <f t="shared" si="113"/>
        <v>786.75</v>
      </c>
      <c r="AD305" s="624">
        <f t="shared" si="113"/>
        <v>835.25</v>
      </c>
      <c r="AE305" s="546">
        <f t="shared" si="113"/>
        <v>709.38750000000027</v>
      </c>
      <c r="AF305" s="546">
        <f t="shared" si="113"/>
        <v>718.8125</v>
      </c>
      <c r="AG305" s="547">
        <f t="shared" si="113"/>
        <v>729.23749999999973</v>
      </c>
      <c r="AH305" s="588">
        <v>1.5</v>
      </c>
      <c r="AI305" s="147">
        <f t="shared" si="114"/>
        <v>1.6125</v>
      </c>
      <c r="AJ305" s="147">
        <f t="shared" si="123"/>
        <v>1.693125</v>
      </c>
      <c r="AK305" s="147">
        <f t="shared" si="124"/>
        <v>1.7777812500000001</v>
      </c>
      <c r="AL305" s="147">
        <f t="shared" si="125"/>
        <v>1.82222578125</v>
      </c>
      <c r="AM305" s="148">
        <f t="shared" si="126"/>
        <v>1.8677814257812499</v>
      </c>
    </row>
    <row r="306" spans="1:39" ht="15.75" customHeight="1" thickBot="1" x14ac:dyDescent="0.25">
      <c r="A306" s="1062"/>
      <c r="B306" s="112" t="s">
        <v>147</v>
      </c>
      <c r="C306" s="102" t="s">
        <v>81</v>
      </c>
      <c r="D306" s="89">
        <v>2942</v>
      </c>
      <c r="E306" s="90">
        <v>3115.75</v>
      </c>
      <c r="F306" s="90">
        <v>3241</v>
      </c>
      <c r="G306" s="173">
        <v>3534.5875000000001</v>
      </c>
      <c r="H306" s="173">
        <v>3605.3375000000001</v>
      </c>
      <c r="I306" s="608">
        <v>3677.5875000000001</v>
      </c>
      <c r="J306" s="525">
        <f t="shared" si="115"/>
        <v>3109</v>
      </c>
      <c r="K306" s="526">
        <f t="shared" si="107"/>
        <v>3307.0625</v>
      </c>
      <c r="L306" s="526">
        <f t="shared" si="107"/>
        <v>3449.75</v>
      </c>
      <c r="M306" s="173">
        <f t="shared" si="107"/>
        <v>3720.9406250000002</v>
      </c>
      <c r="N306" s="173">
        <f t="shared" si="108"/>
        <v>3800.7531250000002</v>
      </c>
      <c r="O306" s="174">
        <f t="shared" si="109"/>
        <v>3882.4406250000002</v>
      </c>
      <c r="P306" s="634">
        <f t="shared" si="116"/>
        <v>167</v>
      </c>
      <c r="Q306" s="630">
        <f t="shared" si="110"/>
        <v>191.3125</v>
      </c>
      <c r="R306" s="630">
        <f t="shared" si="110"/>
        <v>208.75</v>
      </c>
      <c r="S306" s="516">
        <f t="shared" si="110"/>
        <v>186.35312500000009</v>
      </c>
      <c r="T306" s="516">
        <f t="shared" si="111"/>
        <v>195.41562500000009</v>
      </c>
      <c r="U306" s="517">
        <f t="shared" si="112"/>
        <v>204.85312500000009</v>
      </c>
      <c r="V306" s="520">
        <v>3610</v>
      </c>
      <c r="W306" s="164">
        <f t="shared" si="117"/>
        <v>3881</v>
      </c>
      <c r="X306" s="164">
        <f t="shared" si="118"/>
        <v>4076</v>
      </c>
      <c r="Y306" s="164">
        <f t="shared" si="119"/>
        <v>4280</v>
      </c>
      <c r="Z306" s="164">
        <f t="shared" si="120"/>
        <v>4387</v>
      </c>
      <c r="AA306" s="529">
        <f t="shared" si="121"/>
        <v>4497</v>
      </c>
      <c r="AB306" s="625">
        <f t="shared" si="122"/>
        <v>668</v>
      </c>
      <c r="AC306" s="626">
        <f t="shared" si="113"/>
        <v>765.25</v>
      </c>
      <c r="AD306" s="626">
        <f t="shared" si="113"/>
        <v>835</v>
      </c>
      <c r="AE306" s="549">
        <f t="shared" si="113"/>
        <v>745.41249999999991</v>
      </c>
      <c r="AF306" s="549">
        <f t="shared" si="113"/>
        <v>781.66249999999991</v>
      </c>
      <c r="AG306" s="550">
        <f t="shared" si="113"/>
        <v>819.41249999999991</v>
      </c>
      <c r="AH306" s="589">
        <v>1.44</v>
      </c>
      <c r="AI306" s="149">
        <f t="shared" si="114"/>
        <v>1.548</v>
      </c>
      <c r="AJ306" s="149">
        <f t="shared" si="123"/>
        <v>1.6254</v>
      </c>
      <c r="AK306" s="149">
        <f t="shared" si="124"/>
        <v>1.7066699999999999</v>
      </c>
      <c r="AL306" s="149">
        <f t="shared" si="125"/>
        <v>1.7493367499999999</v>
      </c>
      <c r="AM306" s="150">
        <f t="shared" si="126"/>
        <v>1.7930701687499999</v>
      </c>
    </row>
    <row r="307" spans="1:39" x14ac:dyDescent="0.2">
      <c r="A307" s="1060">
        <v>3</v>
      </c>
      <c r="B307" s="187" t="s">
        <v>207</v>
      </c>
      <c r="C307" s="186" t="s">
        <v>15</v>
      </c>
      <c r="D307" s="160">
        <v>4261.25</v>
      </c>
      <c r="E307" s="161">
        <v>4547.75</v>
      </c>
      <c r="F307" s="161">
        <v>4766</v>
      </c>
      <c r="G307" s="170">
        <v>5303.4499999999989</v>
      </c>
      <c r="H307" s="170">
        <v>5454.0250000000005</v>
      </c>
      <c r="I307" s="606">
        <v>5606.9625000000005</v>
      </c>
      <c r="J307" s="521">
        <f t="shared" si="115"/>
        <v>4363.9375</v>
      </c>
      <c r="K307" s="522">
        <f t="shared" si="107"/>
        <v>4666.5625</v>
      </c>
      <c r="L307" s="522">
        <f t="shared" si="107"/>
        <v>4893.25</v>
      </c>
      <c r="M307" s="170">
        <f t="shared" si="107"/>
        <v>5362.3374999999996</v>
      </c>
      <c r="N307" s="170">
        <f t="shared" si="108"/>
        <v>5510.0187500000002</v>
      </c>
      <c r="O307" s="171">
        <f t="shared" si="109"/>
        <v>5660.2218750000002</v>
      </c>
      <c r="P307" s="632">
        <f t="shared" si="116"/>
        <v>102.6875</v>
      </c>
      <c r="Q307" s="629">
        <f t="shared" si="110"/>
        <v>118.8125</v>
      </c>
      <c r="R307" s="629">
        <f t="shared" si="110"/>
        <v>127.25</v>
      </c>
      <c r="S307" s="512">
        <f t="shared" si="110"/>
        <v>58.887500000000728</v>
      </c>
      <c r="T307" s="512">
        <f t="shared" si="111"/>
        <v>55.993749999999636</v>
      </c>
      <c r="U307" s="513">
        <f t="shared" si="112"/>
        <v>53.259374999999636</v>
      </c>
      <c r="V307" s="518">
        <v>4672</v>
      </c>
      <c r="W307" s="162">
        <f t="shared" si="117"/>
        <v>5023</v>
      </c>
      <c r="X307" s="162">
        <f t="shared" si="118"/>
        <v>5275</v>
      </c>
      <c r="Y307" s="162">
        <f t="shared" si="119"/>
        <v>5539</v>
      </c>
      <c r="Z307" s="162">
        <f t="shared" si="120"/>
        <v>5678</v>
      </c>
      <c r="AA307" s="527">
        <f t="shared" si="121"/>
        <v>5820</v>
      </c>
      <c r="AB307" s="622">
        <f t="shared" si="122"/>
        <v>410.75</v>
      </c>
      <c r="AC307" s="627">
        <f t="shared" si="113"/>
        <v>475.25</v>
      </c>
      <c r="AD307" s="627">
        <f t="shared" si="113"/>
        <v>509</v>
      </c>
      <c r="AE307" s="543">
        <f t="shared" si="113"/>
        <v>235.55000000000109</v>
      </c>
      <c r="AF307" s="543">
        <f t="shared" si="113"/>
        <v>223.97499999999945</v>
      </c>
      <c r="AG307" s="544">
        <f t="shared" si="113"/>
        <v>213.03749999999945</v>
      </c>
      <c r="AH307" s="587">
        <v>1.87</v>
      </c>
      <c r="AI307" s="152">
        <f t="shared" si="114"/>
        <v>2.0102500000000001</v>
      </c>
      <c r="AJ307" s="152">
        <f t="shared" si="123"/>
        <v>2.1107624999999999</v>
      </c>
      <c r="AK307" s="152">
        <f t="shared" si="124"/>
        <v>2.2163006249999997</v>
      </c>
      <c r="AL307" s="152">
        <f t="shared" si="125"/>
        <v>2.2717081406249995</v>
      </c>
      <c r="AM307" s="153">
        <f t="shared" si="126"/>
        <v>2.3285008441406245</v>
      </c>
    </row>
    <row r="308" spans="1:39" ht="15" customHeight="1" x14ac:dyDescent="0.2">
      <c r="A308" s="1061"/>
      <c r="B308" s="178" t="s">
        <v>218</v>
      </c>
      <c r="C308" s="101" t="s">
        <v>15</v>
      </c>
      <c r="D308" s="87">
        <v>3788.25</v>
      </c>
      <c r="E308" s="84">
        <v>4042</v>
      </c>
      <c r="F308" s="84">
        <v>4234.75</v>
      </c>
      <c r="G308" s="169">
        <v>4706.4875000000002</v>
      </c>
      <c r="H308" s="169">
        <v>4839.2125000000005</v>
      </c>
      <c r="I308" s="607">
        <v>4974.3</v>
      </c>
      <c r="J308" s="523">
        <f t="shared" si="115"/>
        <v>3885.9375</v>
      </c>
      <c r="K308" s="524">
        <f t="shared" si="107"/>
        <v>4154.75</v>
      </c>
      <c r="L308" s="524">
        <f t="shared" si="107"/>
        <v>4355.5625</v>
      </c>
      <c r="M308" s="169">
        <f t="shared" si="107"/>
        <v>4768.3656250000004</v>
      </c>
      <c r="N308" s="169">
        <f t="shared" si="108"/>
        <v>4898.9093750000002</v>
      </c>
      <c r="O308" s="172">
        <f t="shared" si="109"/>
        <v>5031.9750000000004</v>
      </c>
      <c r="P308" s="633">
        <f t="shared" si="116"/>
        <v>97.6875</v>
      </c>
      <c r="Q308" s="628">
        <f t="shared" si="110"/>
        <v>112.75</v>
      </c>
      <c r="R308" s="628">
        <f t="shared" si="110"/>
        <v>120.8125</v>
      </c>
      <c r="S308" s="514">
        <f t="shared" si="110"/>
        <v>61.878125000000182</v>
      </c>
      <c r="T308" s="514">
        <f t="shared" si="111"/>
        <v>59.696874999999636</v>
      </c>
      <c r="U308" s="515">
        <f t="shared" si="112"/>
        <v>57.675000000000182</v>
      </c>
      <c r="V308" s="519">
        <v>4179</v>
      </c>
      <c r="W308" s="145">
        <f t="shared" si="117"/>
        <v>4493</v>
      </c>
      <c r="X308" s="145">
        <f t="shared" si="118"/>
        <v>4718</v>
      </c>
      <c r="Y308" s="145">
        <f t="shared" si="119"/>
        <v>4954</v>
      </c>
      <c r="Z308" s="145">
        <f t="shared" si="120"/>
        <v>5078</v>
      </c>
      <c r="AA308" s="528">
        <f t="shared" si="121"/>
        <v>5205</v>
      </c>
      <c r="AB308" s="623">
        <f t="shared" si="122"/>
        <v>390.75</v>
      </c>
      <c r="AC308" s="624">
        <f t="shared" si="113"/>
        <v>451</v>
      </c>
      <c r="AD308" s="624">
        <f t="shared" si="113"/>
        <v>483.25</v>
      </c>
      <c r="AE308" s="546">
        <f t="shared" si="113"/>
        <v>247.51249999999982</v>
      </c>
      <c r="AF308" s="546">
        <f t="shared" si="113"/>
        <v>238.78749999999945</v>
      </c>
      <c r="AG308" s="547">
        <f t="shared" si="113"/>
        <v>230.69999999999982</v>
      </c>
      <c r="AH308" s="588">
        <v>1.67</v>
      </c>
      <c r="AI308" s="147">
        <f t="shared" si="114"/>
        <v>1.79525</v>
      </c>
      <c r="AJ308" s="147">
        <f t="shared" si="123"/>
        <v>1.8850125</v>
      </c>
      <c r="AK308" s="147">
        <f t="shared" si="124"/>
        <v>1.9792631249999999</v>
      </c>
      <c r="AL308" s="147">
        <f t="shared" si="125"/>
        <v>2.0287447031250001</v>
      </c>
      <c r="AM308" s="148">
        <f t="shared" si="126"/>
        <v>2.079463320703125</v>
      </c>
    </row>
    <row r="309" spans="1:39" ht="15" customHeight="1" x14ac:dyDescent="0.2">
      <c r="A309" s="1061"/>
      <c r="B309" s="178" t="s">
        <v>127</v>
      </c>
      <c r="C309" s="101" t="s">
        <v>15</v>
      </c>
      <c r="D309" s="87">
        <v>3441.5</v>
      </c>
      <c r="E309" s="84">
        <v>3672.5</v>
      </c>
      <c r="F309" s="84">
        <v>3846.75</v>
      </c>
      <c r="G309" s="169">
        <v>4254.9875000000002</v>
      </c>
      <c r="H309" s="169">
        <v>4373.1374999999989</v>
      </c>
      <c r="I309" s="607">
        <v>4494.5124999999989</v>
      </c>
      <c r="J309" s="523">
        <f t="shared" si="115"/>
        <v>3581.125</v>
      </c>
      <c r="K309" s="524">
        <f t="shared" si="107"/>
        <v>3829.375</v>
      </c>
      <c r="L309" s="524">
        <f t="shared" si="107"/>
        <v>4013.8125</v>
      </c>
      <c r="M309" s="169">
        <f t="shared" si="107"/>
        <v>4376.4906250000004</v>
      </c>
      <c r="N309" s="169">
        <f t="shared" si="108"/>
        <v>4494.8531249999996</v>
      </c>
      <c r="O309" s="172">
        <f t="shared" si="109"/>
        <v>4616.3843749999996</v>
      </c>
      <c r="P309" s="633">
        <f t="shared" si="116"/>
        <v>139.625</v>
      </c>
      <c r="Q309" s="628">
        <f t="shared" si="110"/>
        <v>156.875</v>
      </c>
      <c r="R309" s="628">
        <f t="shared" si="110"/>
        <v>167.0625</v>
      </c>
      <c r="S309" s="514">
        <f t="shared" si="110"/>
        <v>121.50312500000018</v>
      </c>
      <c r="T309" s="514">
        <f t="shared" si="111"/>
        <v>121.71562500000073</v>
      </c>
      <c r="U309" s="515">
        <f t="shared" si="112"/>
        <v>121.87187500000073</v>
      </c>
      <c r="V309" s="519">
        <v>4000</v>
      </c>
      <c r="W309" s="145">
        <f t="shared" si="117"/>
        <v>4300</v>
      </c>
      <c r="X309" s="145">
        <f t="shared" si="118"/>
        <v>4515</v>
      </c>
      <c r="Y309" s="145">
        <f t="shared" si="119"/>
        <v>4741</v>
      </c>
      <c r="Z309" s="145">
        <f t="shared" si="120"/>
        <v>4860</v>
      </c>
      <c r="AA309" s="528">
        <f t="shared" si="121"/>
        <v>4982</v>
      </c>
      <c r="AB309" s="623">
        <f t="shared" si="122"/>
        <v>558.5</v>
      </c>
      <c r="AC309" s="624">
        <f t="shared" si="113"/>
        <v>627.5</v>
      </c>
      <c r="AD309" s="624">
        <f t="shared" si="113"/>
        <v>668.25</v>
      </c>
      <c r="AE309" s="546">
        <f t="shared" si="113"/>
        <v>486.01249999999982</v>
      </c>
      <c r="AF309" s="546">
        <f t="shared" si="113"/>
        <v>486.86250000000109</v>
      </c>
      <c r="AG309" s="547">
        <f t="shared" si="113"/>
        <v>487.48750000000109</v>
      </c>
      <c r="AH309" s="588">
        <v>1.6</v>
      </c>
      <c r="AI309" s="147">
        <f t="shared" si="114"/>
        <v>1.7200000000000002</v>
      </c>
      <c r="AJ309" s="147">
        <f t="shared" si="123"/>
        <v>1.8060000000000003</v>
      </c>
      <c r="AK309" s="147">
        <f t="shared" si="124"/>
        <v>1.8963000000000003</v>
      </c>
      <c r="AL309" s="147">
        <f t="shared" si="125"/>
        <v>1.9437075000000004</v>
      </c>
      <c r="AM309" s="148">
        <f t="shared" si="126"/>
        <v>1.9923001875000004</v>
      </c>
    </row>
    <row r="310" spans="1:39" ht="15.75" customHeight="1" thickBot="1" x14ac:dyDescent="0.25">
      <c r="A310" s="1062"/>
      <c r="B310" s="188" t="s">
        <v>208</v>
      </c>
      <c r="C310" s="102" t="s">
        <v>15</v>
      </c>
      <c r="D310" s="89">
        <v>3178</v>
      </c>
      <c r="E310" s="90">
        <v>3370</v>
      </c>
      <c r="F310" s="90">
        <v>3507.25</v>
      </c>
      <c r="G310" s="173">
        <v>3825.7874999999995</v>
      </c>
      <c r="H310" s="173">
        <v>3904.625</v>
      </c>
      <c r="I310" s="608">
        <v>3984.9625000000001</v>
      </c>
      <c r="J310" s="525">
        <f t="shared" si="115"/>
        <v>3371</v>
      </c>
      <c r="K310" s="526">
        <f t="shared" si="107"/>
        <v>3589.25</v>
      </c>
      <c r="L310" s="526">
        <f t="shared" si="107"/>
        <v>3745.4375</v>
      </c>
      <c r="M310" s="173">
        <f t="shared" si="107"/>
        <v>4040.0906249999998</v>
      </c>
      <c r="N310" s="173">
        <f t="shared" si="108"/>
        <v>4128.71875</v>
      </c>
      <c r="O310" s="174">
        <f t="shared" si="109"/>
        <v>4219.2218750000002</v>
      </c>
      <c r="P310" s="634">
        <f t="shared" si="116"/>
        <v>193</v>
      </c>
      <c r="Q310" s="630">
        <f t="shared" si="110"/>
        <v>219.25</v>
      </c>
      <c r="R310" s="630">
        <f t="shared" si="110"/>
        <v>238.1875</v>
      </c>
      <c r="S310" s="516">
        <f t="shared" si="110"/>
        <v>214.30312500000036</v>
      </c>
      <c r="T310" s="516">
        <f t="shared" si="111"/>
        <v>224.09375</v>
      </c>
      <c r="U310" s="517">
        <f t="shared" si="112"/>
        <v>234.25937500000009</v>
      </c>
      <c r="V310" s="520">
        <v>3950</v>
      </c>
      <c r="W310" s="164">
        <f t="shared" si="117"/>
        <v>4247</v>
      </c>
      <c r="X310" s="164">
        <f t="shared" si="118"/>
        <v>4460</v>
      </c>
      <c r="Y310" s="164">
        <f t="shared" si="119"/>
        <v>4683</v>
      </c>
      <c r="Z310" s="164">
        <f t="shared" si="120"/>
        <v>4801</v>
      </c>
      <c r="AA310" s="529">
        <f t="shared" si="121"/>
        <v>4922</v>
      </c>
      <c r="AB310" s="625">
        <f t="shared" si="122"/>
        <v>772</v>
      </c>
      <c r="AC310" s="626">
        <f t="shared" si="113"/>
        <v>877</v>
      </c>
      <c r="AD310" s="626">
        <f t="shared" si="113"/>
        <v>952.75</v>
      </c>
      <c r="AE310" s="549">
        <f t="shared" si="113"/>
        <v>857.21250000000055</v>
      </c>
      <c r="AF310" s="549">
        <f t="shared" si="113"/>
        <v>896.375</v>
      </c>
      <c r="AG310" s="550">
        <f t="shared" si="113"/>
        <v>937.03749999999991</v>
      </c>
      <c r="AH310" s="589">
        <v>1.58</v>
      </c>
      <c r="AI310" s="149">
        <f t="shared" si="114"/>
        <v>1.6985000000000001</v>
      </c>
      <c r="AJ310" s="149">
        <f t="shared" si="123"/>
        <v>1.783425</v>
      </c>
      <c r="AK310" s="149">
        <f t="shared" si="124"/>
        <v>1.87259625</v>
      </c>
      <c r="AL310" s="149">
        <f t="shared" si="125"/>
        <v>1.91941115625</v>
      </c>
      <c r="AM310" s="150">
        <f t="shared" si="126"/>
        <v>1.9673964351562501</v>
      </c>
    </row>
    <row r="311" spans="1:39" ht="25.5" x14ac:dyDescent="0.2">
      <c r="A311" s="1060">
        <v>4</v>
      </c>
      <c r="B311" s="187" t="s">
        <v>217</v>
      </c>
      <c r="C311" s="186" t="s">
        <v>15</v>
      </c>
      <c r="D311" s="160">
        <v>3756</v>
      </c>
      <c r="E311" s="161">
        <v>4008.25</v>
      </c>
      <c r="F311" s="161">
        <v>4200</v>
      </c>
      <c r="G311" s="170">
        <v>4653.5625</v>
      </c>
      <c r="H311" s="170">
        <v>4783.9749999999995</v>
      </c>
      <c r="I311" s="606">
        <v>4916.75</v>
      </c>
      <c r="J311" s="521">
        <f t="shared" si="115"/>
        <v>3892.5</v>
      </c>
      <c r="K311" s="522">
        <f t="shared" si="107"/>
        <v>4162.4375</v>
      </c>
      <c r="L311" s="522">
        <f t="shared" si="107"/>
        <v>4364.25</v>
      </c>
      <c r="M311" s="170">
        <f t="shared" si="107"/>
        <v>4765.171875</v>
      </c>
      <c r="N311" s="170">
        <f t="shared" si="108"/>
        <v>4894.9812499999998</v>
      </c>
      <c r="O311" s="171">
        <f t="shared" si="109"/>
        <v>5027.3125</v>
      </c>
      <c r="P311" s="632">
        <f t="shared" si="116"/>
        <v>136.5</v>
      </c>
      <c r="Q311" s="629">
        <f t="shared" si="110"/>
        <v>154.1875</v>
      </c>
      <c r="R311" s="629">
        <f t="shared" si="110"/>
        <v>164.25</v>
      </c>
      <c r="S311" s="512">
        <f t="shared" si="110"/>
        <v>111.609375</v>
      </c>
      <c r="T311" s="512">
        <f t="shared" si="111"/>
        <v>111.00625000000036</v>
      </c>
      <c r="U311" s="513">
        <f t="shared" si="112"/>
        <v>110.5625</v>
      </c>
      <c r="V311" s="518">
        <v>4302</v>
      </c>
      <c r="W311" s="162">
        <f t="shared" si="117"/>
        <v>4625</v>
      </c>
      <c r="X311" s="162">
        <f t="shared" si="118"/>
        <v>4857</v>
      </c>
      <c r="Y311" s="162">
        <f t="shared" si="119"/>
        <v>5100</v>
      </c>
      <c r="Z311" s="162">
        <f t="shared" si="120"/>
        <v>5228</v>
      </c>
      <c r="AA311" s="527">
        <f t="shared" si="121"/>
        <v>5359</v>
      </c>
      <c r="AB311" s="622">
        <f t="shared" si="122"/>
        <v>546</v>
      </c>
      <c r="AC311" s="627">
        <f t="shared" si="113"/>
        <v>616.75</v>
      </c>
      <c r="AD311" s="627">
        <f t="shared" si="113"/>
        <v>657</v>
      </c>
      <c r="AE311" s="543">
        <f t="shared" si="113"/>
        <v>446.4375</v>
      </c>
      <c r="AF311" s="543">
        <f t="shared" si="113"/>
        <v>444.02500000000055</v>
      </c>
      <c r="AG311" s="544">
        <f t="shared" si="113"/>
        <v>442.25</v>
      </c>
      <c r="AH311" s="587">
        <v>1.72</v>
      </c>
      <c r="AI311" s="152">
        <f t="shared" si="114"/>
        <v>1.849</v>
      </c>
      <c r="AJ311" s="152">
        <f t="shared" si="123"/>
        <v>1.9414499999999999</v>
      </c>
      <c r="AK311" s="152">
        <f t="shared" si="124"/>
        <v>2.0385225</v>
      </c>
      <c r="AL311" s="152">
        <f t="shared" si="125"/>
        <v>2.0894855625000002</v>
      </c>
      <c r="AM311" s="153">
        <f t="shared" si="126"/>
        <v>2.1417227015625002</v>
      </c>
    </row>
    <row r="312" spans="1:39" ht="15" customHeight="1" x14ac:dyDescent="0.2">
      <c r="A312" s="1061"/>
      <c r="B312" s="182" t="s">
        <v>216</v>
      </c>
      <c r="C312" s="101" t="s">
        <v>15</v>
      </c>
      <c r="D312" s="87">
        <v>3532.25</v>
      </c>
      <c r="E312" s="84">
        <v>3770.25</v>
      </c>
      <c r="F312" s="84">
        <v>3950.5</v>
      </c>
      <c r="G312" s="169">
        <v>4360.2</v>
      </c>
      <c r="H312" s="169">
        <v>4481.3499999999995</v>
      </c>
      <c r="I312" s="607">
        <v>4604.5</v>
      </c>
      <c r="J312" s="523">
        <f t="shared" si="115"/>
        <v>3703.1875</v>
      </c>
      <c r="K312" s="524">
        <f t="shared" si="107"/>
        <v>3960.9375</v>
      </c>
      <c r="L312" s="524">
        <f t="shared" si="107"/>
        <v>4152.875</v>
      </c>
      <c r="M312" s="169">
        <f t="shared" si="107"/>
        <v>4519.6499999999996</v>
      </c>
      <c r="N312" s="169">
        <f t="shared" si="108"/>
        <v>4641.7624999999998</v>
      </c>
      <c r="O312" s="172">
        <f t="shared" si="109"/>
        <v>4766.375</v>
      </c>
      <c r="P312" s="633">
        <f t="shared" si="116"/>
        <v>170.9375</v>
      </c>
      <c r="Q312" s="628">
        <f t="shared" si="110"/>
        <v>190.6875</v>
      </c>
      <c r="R312" s="628">
        <f t="shared" si="110"/>
        <v>202.375</v>
      </c>
      <c r="S312" s="514">
        <f t="shared" si="110"/>
        <v>159.44999999999982</v>
      </c>
      <c r="T312" s="514">
        <f t="shared" si="111"/>
        <v>160.41250000000036</v>
      </c>
      <c r="U312" s="515">
        <f t="shared" si="112"/>
        <v>161.875</v>
      </c>
      <c r="V312" s="519">
        <v>4216</v>
      </c>
      <c r="W312" s="145">
        <f t="shared" si="117"/>
        <v>4533</v>
      </c>
      <c r="X312" s="145">
        <f t="shared" si="118"/>
        <v>4760</v>
      </c>
      <c r="Y312" s="145">
        <f t="shared" si="119"/>
        <v>4998</v>
      </c>
      <c r="Z312" s="145">
        <f t="shared" si="120"/>
        <v>5123</v>
      </c>
      <c r="AA312" s="528">
        <f t="shared" si="121"/>
        <v>5252</v>
      </c>
      <c r="AB312" s="623">
        <f t="shared" si="122"/>
        <v>683.75</v>
      </c>
      <c r="AC312" s="624">
        <f t="shared" si="113"/>
        <v>762.75</v>
      </c>
      <c r="AD312" s="624">
        <f t="shared" si="113"/>
        <v>809.5</v>
      </c>
      <c r="AE312" s="546">
        <f t="shared" si="113"/>
        <v>637.80000000000018</v>
      </c>
      <c r="AF312" s="546">
        <f t="shared" si="113"/>
        <v>641.65000000000055</v>
      </c>
      <c r="AG312" s="547">
        <f t="shared" si="113"/>
        <v>647.5</v>
      </c>
      <c r="AH312" s="588">
        <v>1.69</v>
      </c>
      <c r="AI312" s="147">
        <f t="shared" si="114"/>
        <v>1.8167499999999999</v>
      </c>
      <c r="AJ312" s="147">
        <f t="shared" si="123"/>
        <v>1.9075874999999998</v>
      </c>
      <c r="AK312" s="147">
        <f t="shared" si="124"/>
        <v>2.0029668749999998</v>
      </c>
      <c r="AL312" s="147">
        <f t="shared" si="125"/>
        <v>2.0530410468749998</v>
      </c>
      <c r="AM312" s="148">
        <f t="shared" si="126"/>
        <v>2.1043670730468746</v>
      </c>
    </row>
    <row r="313" spans="1:39" ht="15.75" customHeight="1" thickBot="1" x14ac:dyDescent="0.25">
      <c r="A313" s="1062"/>
      <c r="B313" s="196" t="s">
        <v>83</v>
      </c>
      <c r="C313" s="102" t="s">
        <v>15</v>
      </c>
      <c r="D313" s="89">
        <v>3178</v>
      </c>
      <c r="E313" s="90">
        <v>3370</v>
      </c>
      <c r="F313" s="90">
        <v>3507.25</v>
      </c>
      <c r="G313" s="173">
        <v>3825.7874999999995</v>
      </c>
      <c r="H313" s="173">
        <v>3904.625</v>
      </c>
      <c r="I313" s="608">
        <v>3984.9625000000001</v>
      </c>
      <c r="J313" s="525">
        <f t="shared" si="115"/>
        <v>3371</v>
      </c>
      <c r="K313" s="526">
        <f t="shared" si="107"/>
        <v>3589.25</v>
      </c>
      <c r="L313" s="526">
        <f t="shared" si="107"/>
        <v>3745.4375</v>
      </c>
      <c r="M313" s="173">
        <f t="shared" si="107"/>
        <v>4040.0906249999998</v>
      </c>
      <c r="N313" s="173">
        <f t="shared" si="108"/>
        <v>4128.71875</v>
      </c>
      <c r="O313" s="174">
        <f t="shared" si="109"/>
        <v>4219.2218750000002</v>
      </c>
      <c r="P313" s="634">
        <f t="shared" si="116"/>
        <v>193</v>
      </c>
      <c r="Q313" s="630">
        <f t="shared" si="110"/>
        <v>219.25</v>
      </c>
      <c r="R313" s="630">
        <f t="shared" si="110"/>
        <v>238.1875</v>
      </c>
      <c r="S313" s="516">
        <f t="shared" si="110"/>
        <v>214.30312500000036</v>
      </c>
      <c r="T313" s="516">
        <f t="shared" si="111"/>
        <v>224.09375</v>
      </c>
      <c r="U313" s="517">
        <f t="shared" si="112"/>
        <v>234.25937500000009</v>
      </c>
      <c r="V313" s="520">
        <v>3950</v>
      </c>
      <c r="W313" s="164">
        <f t="shared" si="117"/>
        <v>4247</v>
      </c>
      <c r="X313" s="164">
        <f t="shared" si="118"/>
        <v>4460</v>
      </c>
      <c r="Y313" s="164">
        <f t="shared" si="119"/>
        <v>4683</v>
      </c>
      <c r="Z313" s="164">
        <f t="shared" si="120"/>
        <v>4801</v>
      </c>
      <c r="AA313" s="529">
        <f t="shared" si="121"/>
        <v>4922</v>
      </c>
      <c r="AB313" s="625">
        <f t="shared" si="122"/>
        <v>772</v>
      </c>
      <c r="AC313" s="626">
        <f t="shared" si="113"/>
        <v>877</v>
      </c>
      <c r="AD313" s="626">
        <f t="shared" si="113"/>
        <v>952.75</v>
      </c>
      <c r="AE313" s="549">
        <f t="shared" si="113"/>
        <v>857.21250000000055</v>
      </c>
      <c r="AF313" s="549">
        <f t="shared" si="113"/>
        <v>896.375</v>
      </c>
      <c r="AG313" s="550">
        <f t="shared" si="113"/>
        <v>937.03749999999991</v>
      </c>
      <c r="AH313" s="589">
        <v>1.58</v>
      </c>
      <c r="AI313" s="149">
        <f t="shared" si="114"/>
        <v>1.6985000000000001</v>
      </c>
      <c r="AJ313" s="149">
        <f t="shared" si="123"/>
        <v>1.783425</v>
      </c>
      <c r="AK313" s="149">
        <f t="shared" si="124"/>
        <v>1.87259625</v>
      </c>
      <c r="AL313" s="149">
        <f t="shared" si="125"/>
        <v>1.91941115625</v>
      </c>
      <c r="AM313" s="150">
        <f t="shared" si="126"/>
        <v>1.9673964351562501</v>
      </c>
    </row>
    <row r="314" spans="1:39" x14ac:dyDescent="0.2">
      <c r="A314" s="1060">
        <v>5</v>
      </c>
      <c r="B314" s="187" t="s">
        <v>213</v>
      </c>
      <c r="C314" s="186" t="s">
        <v>15</v>
      </c>
      <c r="D314" s="160">
        <v>4001.5</v>
      </c>
      <c r="E314" s="161">
        <v>4270.75</v>
      </c>
      <c r="F314" s="161">
        <v>4475.5</v>
      </c>
      <c r="G314" s="170">
        <v>4967.5374999999995</v>
      </c>
      <c r="H314" s="170">
        <v>5107.8499999999995</v>
      </c>
      <c r="I314" s="606">
        <v>5249.6624999999995</v>
      </c>
      <c r="J314" s="521">
        <f t="shared" si="115"/>
        <v>4128.125</v>
      </c>
      <c r="K314" s="522">
        <f t="shared" si="107"/>
        <v>4414.8125</v>
      </c>
      <c r="L314" s="522">
        <f t="shared" si="107"/>
        <v>4629.125</v>
      </c>
      <c r="M314" s="170">
        <f t="shared" si="107"/>
        <v>5061.9031249999998</v>
      </c>
      <c r="N314" s="170">
        <f t="shared" si="108"/>
        <v>5200.6374999999998</v>
      </c>
      <c r="O314" s="171">
        <f t="shared" si="109"/>
        <v>5341.2468749999998</v>
      </c>
      <c r="P314" s="632">
        <f t="shared" si="116"/>
        <v>126.625</v>
      </c>
      <c r="Q314" s="629">
        <f t="shared" si="110"/>
        <v>144.0625</v>
      </c>
      <c r="R314" s="629">
        <f t="shared" si="110"/>
        <v>153.625</v>
      </c>
      <c r="S314" s="512">
        <f t="shared" si="110"/>
        <v>94.365625000000364</v>
      </c>
      <c r="T314" s="512">
        <f t="shared" si="111"/>
        <v>92.787500000000364</v>
      </c>
      <c r="U314" s="513">
        <f t="shared" si="112"/>
        <v>91.584375000000364</v>
      </c>
      <c r="V314" s="518">
        <v>4508</v>
      </c>
      <c r="W314" s="162">
        <f t="shared" si="117"/>
        <v>4847</v>
      </c>
      <c r="X314" s="162">
        <f t="shared" si="118"/>
        <v>5090</v>
      </c>
      <c r="Y314" s="162">
        <f t="shared" si="119"/>
        <v>5345</v>
      </c>
      <c r="Z314" s="162">
        <f t="shared" si="120"/>
        <v>5479</v>
      </c>
      <c r="AA314" s="527">
        <f t="shared" si="121"/>
        <v>5616</v>
      </c>
      <c r="AB314" s="622">
        <f t="shared" si="122"/>
        <v>506.5</v>
      </c>
      <c r="AC314" s="627">
        <f t="shared" si="113"/>
        <v>576.25</v>
      </c>
      <c r="AD314" s="627">
        <f t="shared" si="113"/>
        <v>614.5</v>
      </c>
      <c r="AE314" s="543">
        <f t="shared" si="113"/>
        <v>377.46250000000055</v>
      </c>
      <c r="AF314" s="543">
        <f t="shared" si="113"/>
        <v>371.15000000000055</v>
      </c>
      <c r="AG314" s="544">
        <f t="shared" si="113"/>
        <v>366.33750000000055</v>
      </c>
      <c r="AH314" s="587">
        <v>1.8</v>
      </c>
      <c r="AI314" s="152">
        <f t="shared" si="114"/>
        <v>1.9350000000000001</v>
      </c>
      <c r="AJ314" s="152">
        <f t="shared" si="123"/>
        <v>2.0317500000000002</v>
      </c>
      <c r="AK314" s="152">
        <f t="shared" si="124"/>
        <v>2.1333375000000001</v>
      </c>
      <c r="AL314" s="152">
        <f t="shared" si="125"/>
        <v>2.1866709375000002</v>
      </c>
      <c r="AM314" s="153">
        <f t="shared" si="126"/>
        <v>2.2413377109375001</v>
      </c>
    </row>
    <row r="315" spans="1:39" ht="15" customHeight="1" x14ac:dyDescent="0.2">
      <c r="A315" s="1061"/>
      <c r="B315" s="74" t="s">
        <v>214</v>
      </c>
      <c r="C315" s="101" t="s">
        <v>15</v>
      </c>
      <c r="D315" s="87">
        <v>3616.25</v>
      </c>
      <c r="E315" s="84">
        <v>3859</v>
      </c>
      <c r="F315" s="84">
        <v>4042.5</v>
      </c>
      <c r="G315" s="169">
        <v>4483.8</v>
      </c>
      <c r="H315" s="169">
        <v>4609.4875000000002</v>
      </c>
      <c r="I315" s="607">
        <v>4737.5374999999995</v>
      </c>
      <c r="J315" s="523">
        <f t="shared" si="115"/>
        <v>3733.9375</v>
      </c>
      <c r="K315" s="524">
        <f t="shared" si="115"/>
        <v>3992.75</v>
      </c>
      <c r="L315" s="524">
        <f t="shared" si="115"/>
        <v>4185.375</v>
      </c>
      <c r="M315" s="169">
        <f t="shared" si="115"/>
        <v>4574.1000000000004</v>
      </c>
      <c r="N315" s="169">
        <f t="shared" si="108"/>
        <v>4698.8656250000004</v>
      </c>
      <c r="O315" s="172">
        <f t="shared" si="109"/>
        <v>4826.1531249999998</v>
      </c>
      <c r="P315" s="633">
        <f t="shared" si="116"/>
        <v>117.6875</v>
      </c>
      <c r="Q315" s="628">
        <f t="shared" si="116"/>
        <v>133.75</v>
      </c>
      <c r="R315" s="628">
        <f t="shared" si="116"/>
        <v>142.875</v>
      </c>
      <c r="S315" s="514">
        <f t="shared" si="116"/>
        <v>90.300000000000182</v>
      </c>
      <c r="T315" s="514">
        <f t="shared" si="111"/>
        <v>89.378125000000182</v>
      </c>
      <c r="U315" s="515">
        <f t="shared" si="112"/>
        <v>88.615625000000364</v>
      </c>
      <c r="V315" s="519">
        <v>4087</v>
      </c>
      <c r="W315" s="145">
        <f t="shared" si="117"/>
        <v>4394</v>
      </c>
      <c r="X315" s="145">
        <f t="shared" si="118"/>
        <v>4614</v>
      </c>
      <c r="Y315" s="145">
        <f t="shared" si="119"/>
        <v>4845</v>
      </c>
      <c r="Z315" s="145">
        <f t="shared" si="120"/>
        <v>4967</v>
      </c>
      <c r="AA315" s="528">
        <f t="shared" si="121"/>
        <v>5092</v>
      </c>
      <c r="AB315" s="623">
        <f t="shared" si="122"/>
        <v>470.75</v>
      </c>
      <c r="AC315" s="624">
        <f t="shared" ref="AC315:AC344" si="127">W315-E315</f>
        <v>535</v>
      </c>
      <c r="AD315" s="624">
        <f t="shared" ref="AD315:AD344" si="128">X315-F315</f>
        <v>571.5</v>
      </c>
      <c r="AE315" s="546">
        <f t="shared" ref="AE315:AE344" si="129">Y315-G315</f>
        <v>361.19999999999982</v>
      </c>
      <c r="AF315" s="546">
        <f t="shared" ref="AF315:AF344" si="130">Z315-H315</f>
        <v>357.51249999999982</v>
      </c>
      <c r="AG315" s="547">
        <f t="shared" ref="AG315:AG344" si="131">AA315-I315</f>
        <v>354.46250000000055</v>
      </c>
      <c r="AH315" s="588">
        <v>1.63</v>
      </c>
      <c r="AI315" s="147">
        <f t="shared" si="114"/>
        <v>1.7522499999999999</v>
      </c>
      <c r="AJ315" s="147">
        <f t="shared" si="123"/>
        <v>1.8398625</v>
      </c>
      <c r="AK315" s="147">
        <f t="shared" si="124"/>
        <v>1.9318556249999999</v>
      </c>
      <c r="AL315" s="147">
        <f t="shared" si="125"/>
        <v>1.9801520156249999</v>
      </c>
      <c r="AM315" s="148">
        <f t="shared" si="126"/>
        <v>2.0296558160156248</v>
      </c>
    </row>
    <row r="316" spans="1:39" ht="15.75" customHeight="1" thickBot="1" x14ac:dyDescent="0.25">
      <c r="A316" s="1062"/>
      <c r="B316" s="197" t="s">
        <v>215</v>
      </c>
      <c r="C316" s="198" t="s">
        <v>15</v>
      </c>
      <c r="D316" s="89">
        <v>3178</v>
      </c>
      <c r="E316" s="90">
        <v>3370</v>
      </c>
      <c r="F316" s="90">
        <v>3507.25</v>
      </c>
      <c r="G316" s="173">
        <v>3825.7874999999995</v>
      </c>
      <c r="H316" s="173">
        <v>3904.625</v>
      </c>
      <c r="I316" s="608">
        <v>3984.9625000000001</v>
      </c>
      <c r="J316" s="525">
        <f t="shared" si="115"/>
        <v>3371</v>
      </c>
      <c r="K316" s="526">
        <f t="shared" si="115"/>
        <v>3589.25</v>
      </c>
      <c r="L316" s="526">
        <f t="shared" si="115"/>
        <v>3745.4375</v>
      </c>
      <c r="M316" s="173">
        <f t="shared" si="115"/>
        <v>4040.0906249999998</v>
      </c>
      <c r="N316" s="173">
        <f t="shared" si="108"/>
        <v>4128.71875</v>
      </c>
      <c r="O316" s="174">
        <f t="shared" si="109"/>
        <v>4219.2218750000002</v>
      </c>
      <c r="P316" s="634">
        <f t="shared" si="116"/>
        <v>193</v>
      </c>
      <c r="Q316" s="630">
        <f t="shared" si="116"/>
        <v>219.25</v>
      </c>
      <c r="R316" s="630">
        <f t="shared" si="116"/>
        <v>238.1875</v>
      </c>
      <c r="S316" s="516">
        <f t="shared" si="116"/>
        <v>214.30312500000036</v>
      </c>
      <c r="T316" s="516">
        <f t="shared" si="111"/>
        <v>224.09375</v>
      </c>
      <c r="U316" s="517">
        <f t="shared" si="112"/>
        <v>234.25937500000009</v>
      </c>
      <c r="V316" s="520">
        <v>3950</v>
      </c>
      <c r="W316" s="164">
        <f t="shared" si="117"/>
        <v>4247</v>
      </c>
      <c r="X316" s="164">
        <f t="shared" si="118"/>
        <v>4460</v>
      </c>
      <c r="Y316" s="164">
        <f t="shared" si="119"/>
        <v>4683</v>
      </c>
      <c r="Z316" s="164">
        <f t="shared" si="120"/>
        <v>4801</v>
      </c>
      <c r="AA316" s="529">
        <f t="shared" si="121"/>
        <v>4922</v>
      </c>
      <c r="AB316" s="625">
        <f t="shared" si="122"/>
        <v>772</v>
      </c>
      <c r="AC316" s="626">
        <f t="shared" si="127"/>
        <v>877</v>
      </c>
      <c r="AD316" s="626">
        <f t="shared" si="128"/>
        <v>952.75</v>
      </c>
      <c r="AE316" s="549">
        <f t="shared" si="129"/>
        <v>857.21250000000055</v>
      </c>
      <c r="AF316" s="549">
        <f t="shared" si="130"/>
        <v>896.375</v>
      </c>
      <c r="AG316" s="550">
        <f t="shared" si="131"/>
        <v>937.03749999999991</v>
      </c>
      <c r="AH316" s="589">
        <v>1.58</v>
      </c>
      <c r="AI316" s="149">
        <f t="shared" si="114"/>
        <v>1.6985000000000001</v>
      </c>
      <c r="AJ316" s="149">
        <f t="shared" si="123"/>
        <v>1.783425</v>
      </c>
      <c r="AK316" s="149">
        <f t="shared" si="124"/>
        <v>1.87259625</v>
      </c>
      <c r="AL316" s="149">
        <f t="shared" si="125"/>
        <v>1.91941115625</v>
      </c>
      <c r="AM316" s="150">
        <f t="shared" si="126"/>
        <v>1.9673964351562501</v>
      </c>
    </row>
    <row r="317" spans="1:39" x14ac:dyDescent="0.2">
      <c r="A317" s="1028">
        <v>6</v>
      </c>
      <c r="B317" s="220" t="s">
        <v>209</v>
      </c>
      <c r="C317" s="200" t="s">
        <v>15</v>
      </c>
      <c r="D317" s="160">
        <v>4083.5</v>
      </c>
      <c r="E317" s="161">
        <v>4358.75</v>
      </c>
      <c r="F317" s="161">
        <v>4568</v>
      </c>
      <c r="G317" s="170">
        <v>5064.5374999999995</v>
      </c>
      <c r="H317" s="170">
        <v>5207.3499999999995</v>
      </c>
      <c r="I317" s="606">
        <v>5351.6624999999995</v>
      </c>
      <c r="J317" s="521">
        <f t="shared" si="115"/>
        <v>4230.625</v>
      </c>
      <c r="K317" s="522">
        <f t="shared" si="115"/>
        <v>4524.8125</v>
      </c>
      <c r="L317" s="522">
        <f t="shared" si="115"/>
        <v>4744.75</v>
      </c>
      <c r="M317" s="170">
        <f t="shared" si="115"/>
        <v>5183.1531249999998</v>
      </c>
      <c r="N317" s="170">
        <f t="shared" si="108"/>
        <v>5325.0124999999998</v>
      </c>
      <c r="O317" s="171">
        <f t="shared" si="109"/>
        <v>5468.7468749999998</v>
      </c>
      <c r="P317" s="632">
        <f t="shared" si="116"/>
        <v>147.125</v>
      </c>
      <c r="Q317" s="629">
        <f t="shared" si="116"/>
        <v>166.0625</v>
      </c>
      <c r="R317" s="629">
        <f t="shared" si="116"/>
        <v>176.75</v>
      </c>
      <c r="S317" s="512">
        <f t="shared" si="116"/>
        <v>118.61562500000036</v>
      </c>
      <c r="T317" s="512">
        <f t="shared" si="111"/>
        <v>117.66250000000036</v>
      </c>
      <c r="U317" s="513">
        <f t="shared" si="112"/>
        <v>117.08437500000036</v>
      </c>
      <c r="V317" s="518">
        <v>4672</v>
      </c>
      <c r="W317" s="162">
        <f t="shared" si="117"/>
        <v>5023</v>
      </c>
      <c r="X317" s="162">
        <f t="shared" si="118"/>
        <v>5275</v>
      </c>
      <c r="Y317" s="162">
        <f t="shared" si="119"/>
        <v>5539</v>
      </c>
      <c r="Z317" s="162">
        <f t="shared" si="120"/>
        <v>5678</v>
      </c>
      <c r="AA317" s="527">
        <f t="shared" si="121"/>
        <v>5820</v>
      </c>
      <c r="AB317" s="622">
        <f t="shared" si="122"/>
        <v>588.5</v>
      </c>
      <c r="AC317" s="627">
        <f t="shared" si="127"/>
        <v>664.25</v>
      </c>
      <c r="AD317" s="627">
        <f t="shared" si="128"/>
        <v>707</v>
      </c>
      <c r="AE317" s="543">
        <f t="shared" si="129"/>
        <v>474.46250000000055</v>
      </c>
      <c r="AF317" s="543">
        <f t="shared" si="130"/>
        <v>470.65000000000055</v>
      </c>
      <c r="AG317" s="544">
        <f t="shared" si="131"/>
        <v>468.33750000000055</v>
      </c>
      <c r="AH317" s="587">
        <v>1.87</v>
      </c>
      <c r="AI317" s="152">
        <f t="shared" si="114"/>
        <v>2.0102500000000001</v>
      </c>
      <c r="AJ317" s="152">
        <f t="shared" si="123"/>
        <v>2.1107624999999999</v>
      </c>
      <c r="AK317" s="152">
        <f t="shared" si="124"/>
        <v>2.2163006249999997</v>
      </c>
      <c r="AL317" s="152">
        <f t="shared" si="125"/>
        <v>2.2717081406249995</v>
      </c>
      <c r="AM317" s="153">
        <f t="shared" si="126"/>
        <v>2.3285008441406245</v>
      </c>
    </row>
    <row r="318" spans="1:39" ht="15" customHeight="1" x14ac:dyDescent="0.2">
      <c r="A318" s="1029"/>
      <c r="B318" s="221" t="s">
        <v>210</v>
      </c>
      <c r="C318" s="189" t="s">
        <v>15</v>
      </c>
      <c r="D318" s="87">
        <v>3837</v>
      </c>
      <c r="E318" s="84">
        <v>4093.75</v>
      </c>
      <c r="F318" s="84">
        <v>4289.5</v>
      </c>
      <c r="G318" s="169">
        <v>4772.0374999999995</v>
      </c>
      <c r="H318" s="169">
        <v>4907.3499999999995</v>
      </c>
      <c r="I318" s="607">
        <v>5044.1624999999995</v>
      </c>
      <c r="J318" s="523">
        <f t="shared" si="115"/>
        <v>3922.5</v>
      </c>
      <c r="K318" s="524">
        <f t="shared" si="115"/>
        <v>4193.5625</v>
      </c>
      <c r="L318" s="524">
        <f t="shared" si="115"/>
        <v>4396.625</v>
      </c>
      <c r="M318" s="169">
        <f t="shared" si="115"/>
        <v>4817.5281249999998</v>
      </c>
      <c r="N318" s="169">
        <f t="shared" si="108"/>
        <v>4950.0124999999998</v>
      </c>
      <c r="O318" s="172">
        <f t="shared" si="109"/>
        <v>5084.3718749999998</v>
      </c>
      <c r="P318" s="633">
        <f t="shared" si="116"/>
        <v>85.5</v>
      </c>
      <c r="Q318" s="628">
        <f t="shared" si="116"/>
        <v>99.8125</v>
      </c>
      <c r="R318" s="628">
        <f t="shared" si="116"/>
        <v>107.125</v>
      </c>
      <c r="S318" s="514">
        <f t="shared" si="116"/>
        <v>45.490625000000364</v>
      </c>
      <c r="T318" s="514">
        <f t="shared" si="111"/>
        <v>42.662500000000364</v>
      </c>
      <c r="U318" s="515">
        <f t="shared" si="112"/>
        <v>40.209375000000364</v>
      </c>
      <c r="V318" s="519">
        <v>4179</v>
      </c>
      <c r="W318" s="145">
        <f t="shared" si="117"/>
        <v>4493</v>
      </c>
      <c r="X318" s="145">
        <f t="shared" si="118"/>
        <v>4718</v>
      </c>
      <c r="Y318" s="145">
        <f t="shared" si="119"/>
        <v>4954</v>
      </c>
      <c r="Z318" s="145">
        <f t="shared" si="120"/>
        <v>5078</v>
      </c>
      <c r="AA318" s="528">
        <f t="shared" si="121"/>
        <v>5205</v>
      </c>
      <c r="AB318" s="623">
        <f t="shared" si="122"/>
        <v>342</v>
      </c>
      <c r="AC318" s="624">
        <f t="shared" si="127"/>
        <v>399.25</v>
      </c>
      <c r="AD318" s="624">
        <f t="shared" si="128"/>
        <v>428.5</v>
      </c>
      <c r="AE318" s="546">
        <f t="shared" si="129"/>
        <v>181.96250000000055</v>
      </c>
      <c r="AF318" s="546">
        <f t="shared" si="130"/>
        <v>170.65000000000055</v>
      </c>
      <c r="AG318" s="547">
        <f t="shared" si="131"/>
        <v>160.83750000000055</v>
      </c>
      <c r="AH318" s="588">
        <v>1.67</v>
      </c>
      <c r="AI318" s="147">
        <f t="shared" si="114"/>
        <v>1.79525</v>
      </c>
      <c r="AJ318" s="147">
        <f t="shared" si="123"/>
        <v>1.8850125</v>
      </c>
      <c r="AK318" s="147">
        <f t="shared" si="124"/>
        <v>1.9792631249999999</v>
      </c>
      <c r="AL318" s="147">
        <f t="shared" si="125"/>
        <v>2.0287447031250001</v>
      </c>
      <c r="AM318" s="148">
        <f t="shared" si="126"/>
        <v>2.079463320703125</v>
      </c>
    </row>
    <row r="319" spans="1:39" ht="15" customHeight="1" x14ac:dyDescent="0.2">
      <c r="A319" s="1029"/>
      <c r="B319" s="222" t="s">
        <v>211</v>
      </c>
      <c r="C319" s="78" t="s">
        <v>15</v>
      </c>
      <c r="D319" s="87">
        <v>3572.75</v>
      </c>
      <c r="E319" s="84">
        <v>3812</v>
      </c>
      <c r="F319" s="84">
        <v>3993</v>
      </c>
      <c r="G319" s="169">
        <v>4431.8</v>
      </c>
      <c r="H319" s="169">
        <v>4555.9875000000002</v>
      </c>
      <c r="I319" s="607">
        <v>4682.5374999999995</v>
      </c>
      <c r="J319" s="523">
        <f t="shared" si="115"/>
        <v>3679.5625</v>
      </c>
      <c r="K319" s="524">
        <f t="shared" si="115"/>
        <v>3934</v>
      </c>
      <c r="L319" s="524">
        <f t="shared" si="115"/>
        <v>4123.5</v>
      </c>
      <c r="M319" s="169">
        <f t="shared" si="115"/>
        <v>4509.1000000000004</v>
      </c>
      <c r="N319" s="169">
        <f t="shared" si="108"/>
        <v>4631.9906250000004</v>
      </c>
      <c r="O319" s="172">
        <f t="shared" si="109"/>
        <v>4757.4031249999998</v>
      </c>
      <c r="P319" s="633">
        <f t="shared" si="116"/>
        <v>106.8125</v>
      </c>
      <c r="Q319" s="628">
        <f t="shared" si="116"/>
        <v>122</v>
      </c>
      <c r="R319" s="628">
        <f t="shared" si="116"/>
        <v>130.5</v>
      </c>
      <c r="S319" s="514">
        <f t="shared" si="116"/>
        <v>77.300000000000182</v>
      </c>
      <c r="T319" s="514">
        <f t="shared" si="111"/>
        <v>76.003125000000182</v>
      </c>
      <c r="U319" s="515">
        <f t="shared" si="112"/>
        <v>74.865625000000364</v>
      </c>
      <c r="V319" s="519">
        <v>4000</v>
      </c>
      <c r="W319" s="145">
        <f t="shared" si="117"/>
        <v>4300</v>
      </c>
      <c r="X319" s="145">
        <f t="shared" si="118"/>
        <v>4515</v>
      </c>
      <c r="Y319" s="145">
        <f t="shared" si="119"/>
        <v>4741</v>
      </c>
      <c r="Z319" s="145">
        <f t="shared" si="120"/>
        <v>4860</v>
      </c>
      <c r="AA319" s="528">
        <f t="shared" si="121"/>
        <v>4982</v>
      </c>
      <c r="AB319" s="623">
        <f t="shared" si="122"/>
        <v>427.25</v>
      </c>
      <c r="AC319" s="624">
        <f t="shared" si="127"/>
        <v>488</v>
      </c>
      <c r="AD319" s="624">
        <f t="shared" si="128"/>
        <v>522</v>
      </c>
      <c r="AE319" s="546">
        <f t="shared" si="129"/>
        <v>309.19999999999982</v>
      </c>
      <c r="AF319" s="546">
        <f t="shared" si="130"/>
        <v>304.01249999999982</v>
      </c>
      <c r="AG319" s="547">
        <f t="shared" si="131"/>
        <v>299.46250000000055</v>
      </c>
      <c r="AH319" s="588">
        <v>1.6</v>
      </c>
      <c r="AI319" s="147">
        <f t="shared" si="114"/>
        <v>1.7200000000000002</v>
      </c>
      <c r="AJ319" s="147">
        <f t="shared" si="123"/>
        <v>1.8060000000000003</v>
      </c>
      <c r="AK319" s="147">
        <f t="shared" si="124"/>
        <v>1.8963000000000003</v>
      </c>
      <c r="AL319" s="147">
        <f t="shared" si="125"/>
        <v>1.9437075000000004</v>
      </c>
      <c r="AM319" s="148">
        <f t="shared" si="126"/>
        <v>1.9923001875000004</v>
      </c>
    </row>
    <row r="320" spans="1:39" ht="15.75" customHeight="1" thickBot="1" x14ac:dyDescent="0.25">
      <c r="A320" s="1030"/>
      <c r="B320" s="190" t="s">
        <v>212</v>
      </c>
      <c r="C320" s="191" t="s">
        <v>15</v>
      </c>
      <c r="D320" s="89">
        <v>3179</v>
      </c>
      <c r="E320" s="90">
        <v>3371</v>
      </c>
      <c r="F320" s="90">
        <v>3508.25</v>
      </c>
      <c r="G320" s="173">
        <v>3827.2874999999995</v>
      </c>
      <c r="H320" s="173">
        <v>3906.125</v>
      </c>
      <c r="I320" s="608">
        <v>3986.4625000000001</v>
      </c>
      <c r="J320" s="525">
        <f t="shared" si="115"/>
        <v>3372.25</v>
      </c>
      <c r="K320" s="526">
        <f t="shared" si="115"/>
        <v>3590.5</v>
      </c>
      <c r="L320" s="526">
        <f t="shared" si="115"/>
        <v>3746.6875</v>
      </c>
      <c r="M320" s="173">
        <f t="shared" si="115"/>
        <v>4041.9656249999998</v>
      </c>
      <c r="N320" s="173">
        <f t="shared" si="108"/>
        <v>4130.59375</v>
      </c>
      <c r="O320" s="174">
        <f t="shared" si="109"/>
        <v>4221.0968750000002</v>
      </c>
      <c r="P320" s="634">
        <f t="shared" si="116"/>
        <v>193.25</v>
      </c>
      <c r="Q320" s="630">
        <f t="shared" si="116"/>
        <v>219.5</v>
      </c>
      <c r="R320" s="630">
        <f t="shared" si="116"/>
        <v>238.4375</v>
      </c>
      <c r="S320" s="516">
        <f t="shared" si="116"/>
        <v>214.67812500000036</v>
      </c>
      <c r="T320" s="516">
        <f t="shared" si="111"/>
        <v>224.46875</v>
      </c>
      <c r="U320" s="517">
        <f t="shared" si="112"/>
        <v>234.63437500000009</v>
      </c>
      <c r="V320" s="520">
        <v>3952</v>
      </c>
      <c r="W320" s="164">
        <f t="shared" si="117"/>
        <v>4249</v>
      </c>
      <c r="X320" s="164">
        <f t="shared" si="118"/>
        <v>4462</v>
      </c>
      <c r="Y320" s="164">
        <f t="shared" si="119"/>
        <v>4686</v>
      </c>
      <c r="Z320" s="164">
        <f t="shared" si="120"/>
        <v>4804</v>
      </c>
      <c r="AA320" s="529">
        <f t="shared" si="121"/>
        <v>4925</v>
      </c>
      <c r="AB320" s="625">
        <f t="shared" si="122"/>
        <v>773</v>
      </c>
      <c r="AC320" s="626">
        <f t="shared" si="127"/>
        <v>878</v>
      </c>
      <c r="AD320" s="626">
        <f t="shared" si="128"/>
        <v>953.75</v>
      </c>
      <c r="AE320" s="549">
        <f t="shared" si="129"/>
        <v>858.71250000000055</v>
      </c>
      <c r="AF320" s="549">
        <f t="shared" si="130"/>
        <v>897.875</v>
      </c>
      <c r="AG320" s="550">
        <f t="shared" si="131"/>
        <v>938.53749999999991</v>
      </c>
      <c r="AH320" s="589">
        <v>1.58</v>
      </c>
      <c r="AI320" s="149">
        <f t="shared" si="114"/>
        <v>1.6985000000000001</v>
      </c>
      <c r="AJ320" s="149">
        <f t="shared" si="123"/>
        <v>1.783425</v>
      </c>
      <c r="AK320" s="149">
        <f t="shared" si="124"/>
        <v>1.87259625</v>
      </c>
      <c r="AL320" s="149">
        <f t="shared" si="125"/>
        <v>1.91941115625</v>
      </c>
      <c r="AM320" s="150">
        <f t="shared" si="126"/>
        <v>1.9673964351562501</v>
      </c>
    </row>
    <row r="321" spans="1:39" ht="25.5" x14ac:dyDescent="0.2">
      <c r="A321" s="1028">
        <v>7</v>
      </c>
      <c r="B321" s="201" t="s">
        <v>219</v>
      </c>
      <c r="C321" s="202" t="s">
        <v>15</v>
      </c>
      <c r="D321" s="160">
        <v>3924.5</v>
      </c>
      <c r="E321" s="161">
        <v>4189</v>
      </c>
      <c r="F321" s="161">
        <v>4390</v>
      </c>
      <c r="G321" s="170">
        <v>4860.1750000000002</v>
      </c>
      <c r="H321" s="170">
        <v>4996.3125</v>
      </c>
      <c r="I321" s="606">
        <v>5134.8125</v>
      </c>
      <c r="J321" s="521">
        <f t="shared" si="115"/>
        <v>4083.625</v>
      </c>
      <c r="K321" s="522">
        <f t="shared" si="115"/>
        <v>4367.75</v>
      </c>
      <c r="L321" s="522">
        <f t="shared" si="115"/>
        <v>4580</v>
      </c>
      <c r="M321" s="170">
        <f t="shared" si="115"/>
        <v>4997.1312500000004</v>
      </c>
      <c r="N321" s="170">
        <f t="shared" si="108"/>
        <v>5133.234375</v>
      </c>
      <c r="O321" s="171">
        <f t="shared" si="109"/>
        <v>5271.859375</v>
      </c>
      <c r="P321" s="632">
        <f t="shared" si="116"/>
        <v>159.125</v>
      </c>
      <c r="Q321" s="629">
        <f t="shared" si="116"/>
        <v>178.75</v>
      </c>
      <c r="R321" s="629">
        <f t="shared" si="116"/>
        <v>190</v>
      </c>
      <c r="S321" s="512">
        <f t="shared" si="116"/>
        <v>136.95625000000018</v>
      </c>
      <c r="T321" s="512">
        <f t="shared" si="111"/>
        <v>136.921875</v>
      </c>
      <c r="U321" s="513">
        <f t="shared" si="112"/>
        <v>137.046875</v>
      </c>
      <c r="V321" s="518">
        <v>4561</v>
      </c>
      <c r="W321" s="162">
        <f t="shared" si="117"/>
        <v>4904</v>
      </c>
      <c r="X321" s="162">
        <f t="shared" si="118"/>
        <v>5150</v>
      </c>
      <c r="Y321" s="162">
        <f t="shared" si="119"/>
        <v>5408</v>
      </c>
      <c r="Z321" s="162">
        <f t="shared" si="120"/>
        <v>5544</v>
      </c>
      <c r="AA321" s="527">
        <f t="shared" si="121"/>
        <v>5683</v>
      </c>
      <c r="AB321" s="622">
        <f t="shared" si="122"/>
        <v>636.5</v>
      </c>
      <c r="AC321" s="627">
        <f t="shared" si="127"/>
        <v>715</v>
      </c>
      <c r="AD321" s="627">
        <f t="shared" si="128"/>
        <v>760</v>
      </c>
      <c r="AE321" s="543">
        <f t="shared" si="129"/>
        <v>547.82499999999982</v>
      </c>
      <c r="AF321" s="543">
        <f t="shared" si="130"/>
        <v>547.6875</v>
      </c>
      <c r="AG321" s="544">
        <f t="shared" si="131"/>
        <v>548.1875</v>
      </c>
      <c r="AH321" s="587">
        <v>1.82</v>
      </c>
      <c r="AI321" s="152">
        <f t="shared" si="114"/>
        <v>1.9565000000000001</v>
      </c>
      <c r="AJ321" s="152">
        <f t="shared" si="123"/>
        <v>2.054325</v>
      </c>
      <c r="AK321" s="152">
        <f t="shared" si="124"/>
        <v>2.1570412499999998</v>
      </c>
      <c r="AL321" s="152">
        <f t="shared" si="125"/>
        <v>2.2109672812499999</v>
      </c>
      <c r="AM321" s="153">
        <f t="shared" si="126"/>
        <v>2.2662414632812498</v>
      </c>
    </row>
    <row r="322" spans="1:39" ht="15" customHeight="1" x14ac:dyDescent="0.2">
      <c r="A322" s="1029"/>
      <c r="B322" s="182" t="s">
        <v>220</v>
      </c>
      <c r="C322" s="78" t="s">
        <v>15</v>
      </c>
      <c r="D322" s="87">
        <v>3681.25</v>
      </c>
      <c r="E322" s="84">
        <v>3929</v>
      </c>
      <c r="F322" s="84">
        <v>4116.25</v>
      </c>
      <c r="G322" s="169">
        <v>4557.3374999999996</v>
      </c>
      <c r="H322" s="169">
        <v>4684.6624999999995</v>
      </c>
      <c r="I322" s="607">
        <v>4814.3499999999995</v>
      </c>
      <c r="J322" s="523">
        <f t="shared" si="115"/>
        <v>3825.6875</v>
      </c>
      <c r="K322" s="524">
        <f t="shared" si="115"/>
        <v>4091.5</v>
      </c>
      <c r="L322" s="524">
        <f t="shared" si="115"/>
        <v>4289.1875</v>
      </c>
      <c r="M322" s="169">
        <f t="shared" si="115"/>
        <v>4680.2531249999993</v>
      </c>
      <c r="N322" s="169">
        <f t="shared" si="108"/>
        <v>4807.4968749999998</v>
      </c>
      <c r="O322" s="172">
        <f t="shared" si="109"/>
        <v>4937.2624999999998</v>
      </c>
      <c r="P322" s="633">
        <f t="shared" si="116"/>
        <v>144.4375</v>
      </c>
      <c r="Q322" s="628">
        <f t="shared" si="116"/>
        <v>162.5</v>
      </c>
      <c r="R322" s="628">
        <f t="shared" si="116"/>
        <v>172.9375</v>
      </c>
      <c r="S322" s="514">
        <f t="shared" si="116"/>
        <v>122.91562499999964</v>
      </c>
      <c r="T322" s="514">
        <f t="shared" si="111"/>
        <v>122.83437500000036</v>
      </c>
      <c r="U322" s="515">
        <f t="shared" si="112"/>
        <v>122.91250000000036</v>
      </c>
      <c r="V322" s="519">
        <v>4259</v>
      </c>
      <c r="W322" s="145">
        <f t="shared" si="117"/>
        <v>4579</v>
      </c>
      <c r="X322" s="145">
        <f t="shared" si="118"/>
        <v>4808</v>
      </c>
      <c r="Y322" s="145">
        <f t="shared" si="119"/>
        <v>5049</v>
      </c>
      <c r="Z322" s="145">
        <f t="shared" si="120"/>
        <v>5176</v>
      </c>
      <c r="AA322" s="528">
        <f t="shared" si="121"/>
        <v>5306</v>
      </c>
      <c r="AB322" s="623">
        <f t="shared" si="122"/>
        <v>577.75</v>
      </c>
      <c r="AC322" s="624">
        <f t="shared" si="127"/>
        <v>650</v>
      </c>
      <c r="AD322" s="624">
        <f t="shared" si="128"/>
        <v>691.75</v>
      </c>
      <c r="AE322" s="546">
        <f t="shared" si="129"/>
        <v>491.66250000000036</v>
      </c>
      <c r="AF322" s="546">
        <f t="shared" si="130"/>
        <v>491.33750000000055</v>
      </c>
      <c r="AG322" s="547">
        <f t="shared" si="131"/>
        <v>491.65000000000055</v>
      </c>
      <c r="AH322" s="588">
        <v>1.7</v>
      </c>
      <c r="AI322" s="147">
        <f t="shared" si="114"/>
        <v>1.8274999999999999</v>
      </c>
      <c r="AJ322" s="147">
        <f t="shared" si="123"/>
        <v>1.9188749999999999</v>
      </c>
      <c r="AK322" s="147">
        <f t="shared" si="124"/>
        <v>2.0148187499999999</v>
      </c>
      <c r="AL322" s="147">
        <f t="shared" si="125"/>
        <v>2.0651892187500001</v>
      </c>
      <c r="AM322" s="148">
        <f t="shared" si="126"/>
        <v>2.1168189492187501</v>
      </c>
    </row>
    <row r="323" spans="1:39" ht="15" customHeight="1" x14ac:dyDescent="0.2">
      <c r="A323" s="1029"/>
      <c r="B323" s="182" t="s">
        <v>216</v>
      </c>
      <c r="C323" s="78" t="s">
        <v>15</v>
      </c>
      <c r="D323" s="87">
        <v>3522</v>
      </c>
      <c r="E323" s="84">
        <v>3758.75</v>
      </c>
      <c r="F323" s="84">
        <v>3938</v>
      </c>
      <c r="G323" s="169">
        <v>4349.3625000000002</v>
      </c>
      <c r="H323" s="169">
        <v>4470.0124999999989</v>
      </c>
      <c r="I323" s="607">
        <v>4593.0249999999996</v>
      </c>
      <c r="J323" s="523">
        <f t="shared" si="115"/>
        <v>3684.75</v>
      </c>
      <c r="K323" s="524">
        <f t="shared" si="115"/>
        <v>3940.5625</v>
      </c>
      <c r="L323" s="524">
        <f t="shared" si="115"/>
        <v>4131.25</v>
      </c>
      <c r="M323" s="169">
        <f t="shared" si="115"/>
        <v>4498.7718750000004</v>
      </c>
      <c r="N323" s="169">
        <f t="shared" si="108"/>
        <v>4620.2593749999996</v>
      </c>
      <c r="O323" s="172">
        <f t="shared" si="109"/>
        <v>4744.2687499999993</v>
      </c>
      <c r="P323" s="633">
        <f t="shared" si="116"/>
        <v>162.75</v>
      </c>
      <c r="Q323" s="628">
        <f t="shared" si="116"/>
        <v>181.8125</v>
      </c>
      <c r="R323" s="628">
        <f t="shared" si="116"/>
        <v>193.25</v>
      </c>
      <c r="S323" s="514">
        <f t="shared" si="116"/>
        <v>149.40937500000018</v>
      </c>
      <c r="T323" s="514">
        <f t="shared" si="111"/>
        <v>150.24687500000073</v>
      </c>
      <c r="U323" s="515">
        <f t="shared" si="112"/>
        <v>151.24374999999964</v>
      </c>
      <c r="V323" s="519">
        <v>4173</v>
      </c>
      <c r="W323" s="145">
        <f t="shared" si="117"/>
        <v>4486</v>
      </c>
      <c r="X323" s="145">
        <f t="shared" si="118"/>
        <v>4711</v>
      </c>
      <c r="Y323" s="145">
        <f t="shared" si="119"/>
        <v>4947</v>
      </c>
      <c r="Z323" s="145">
        <f t="shared" si="120"/>
        <v>5071</v>
      </c>
      <c r="AA323" s="528">
        <f t="shared" si="121"/>
        <v>5198</v>
      </c>
      <c r="AB323" s="623">
        <f t="shared" si="122"/>
        <v>651</v>
      </c>
      <c r="AC323" s="624">
        <f t="shared" si="127"/>
        <v>727.25</v>
      </c>
      <c r="AD323" s="624">
        <f t="shared" si="128"/>
        <v>773</v>
      </c>
      <c r="AE323" s="546">
        <f t="shared" si="129"/>
        <v>597.63749999999982</v>
      </c>
      <c r="AF323" s="546">
        <f t="shared" si="130"/>
        <v>600.98750000000109</v>
      </c>
      <c r="AG323" s="547">
        <f t="shared" si="131"/>
        <v>604.97500000000036</v>
      </c>
      <c r="AH323" s="588">
        <v>1.67</v>
      </c>
      <c r="AI323" s="147">
        <f t="shared" si="114"/>
        <v>1.79525</v>
      </c>
      <c r="AJ323" s="147">
        <f t="shared" si="123"/>
        <v>1.8850125</v>
      </c>
      <c r="AK323" s="147">
        <f t="shared" si="124"/>
        <v>1.9792631249999999</v>
      </c>
      <c r="AL323" s="147">
        <f t="shared" si="125"/>
        <v>2.0287447031250001</v>
      </c>
      <c r="AM323" s="148">
        <f t="shared" si="126"/>
        <v>2.079463320703125</v>
      </c>
    </row>
    <row r="324" spans="1:39" ht="15.75" customHeight="1" thickBot="1" x14ac:dyDescent="0.25">
      <c r="A324" s="1030"/>
      <c r="B324" s="196" t="s">
        <v>83</v>
      </c>
      <c r="C324" s="191" t="s">
        <v>15</v>
      </c>
      <c r="D324" s="89">
        <v>3178</v>
      </c>
      <c r="E324" s="90">
        <v>3370</v>
      </c>
      <c r="F324" s="90">
        <v>3507.25</v>
      </c>
      <c r="G324" s="173">
        <v>3825.7874999999995</v>
      </c>
      <c r="H324" s="173">
        <v>3904.625</v>
      </c>
      <c r="I324" s="608">
        <v>3984.9625000000001</v>
      </c>
      <c r="J324" s="525">
        <f t="shared" si="115"/>
        <v>3371</v>
      </c>
      <c r="K324" s="526">
        <f t="shared" si="115"/>
        <v>3589.25</v>
      </c>
      <c r="L324" s="526">
        <f t="shared" si="115"/>
        <v>3745.4375</v>
      </c>
      <c r="M324" s="173">
        <f t="shared" si="115"/>
        <v>4040.0906249999998</v>
      </c>
      <c r="N324" s="173">
        <f t="shared" si="108"/>
        <v>4128.71875</v>
      </c>
      <c r="O324" s="174">
        <f t="shared" si="109"/>
        <v>4219.2218750000002</v>
      </c>
      <c r="P324" s="634">
        <f t="shared" si="116"/>
        <v>193</v>
      </c>
      <c r="Q324" s="630">
        <f t="shared" si="116"/>
        <v>219.25</v>
      </c>
      <c r="R324" s="630">
        <f t="shared" si="116"/>
        <v>238.1875</v>
      </c>
      <c r="S324" s="516">
        <f t="shared" si="116"/>
        <v>214.30312500000036</v>
      </c>
      <c r="T324" s="516">
        <f t="shared" si="111"/>
        <v>224.09375</v>
      </c>
      <c r="U324" s="517">
        <f t="shared" si="112"/>
        <v>234.25937500000009</v>
      </c>
      <c r="V324" s="520">
        <v>3950</v>
      </c>
      <c r="W324" s="164">
        <f t="shared" si="117"/>
        <v>4247</v>
      </c>
      <c r="X324" s="164">
        <f t="shared" si="118"/>
        <v>4460</v>
      </c>
      <c r="Y324" s="164">
        <f t="shared" si="119"/>
        <v>4683</v>
      </c>
      <c r="Z324" s="164">
        <f t="shared" si="120"/>
        <v>4801</v>
      </c>
      <c r="AA324" s="529">
        <f t="shared" si="121"/>
        <v>4922</v>
      </c>
      <c r="AB324" s="625">
        <f t="shared" si="122"/>
        <v>772</v>
      </c>
      <c r="AC324" s="626">
        <f t="shared" si="127"/>
        <v>877</v>
      </c>
      <c r="AD324" s="626">
        <f t="shared" si="128"/>
        <v>952.75</v>
      </c>
      <c r="AE324" s="549">
        <f t="shared" si="129"/>
        <v>857.21250000000055</v>
      </c>
      <c r="AF324" s="549">
        <f t="shared" si="130"/>
        <v>896.375</v>
      </c>
      <c r="AG324" s="550">
        <f t="shared" si="131"/>
        <v>937.03749999999991</v>
      </c>
      <c r="AH324" s="589">
        <v>1.58</v>
      </c>
      <c r="AI324" s="149">
        <f t="shared" si="114"/>
        <v>1.6985000000000001</v>
      </c>
      <c r="AJ324" s="149">
        <f t="shared" si="123"/>
        <v>1.783425</v>
      </c>
      <c r="AK324" s="149">
        <f t="shared" si="124"/>
        <v>1.87259625</v>
      </c>
      <c r="AL324" s="149">
        <f t="shared" si="125"/>
        <v>1.91941115625</v>
      </c>
      <c r="AM324" s="150">
        <f t="shared" si="126"/>
        <v>1.9673964351562501</v>
      </c>
    </row>
    <row r="325" spans="1:39" ht="25.5" x14ac:dyDescent="0.2">
      <c r="A325" s="1028">
        <v>8</v>
      </c>
      <c r="B325" s="201" t="s">
        <v>221</v>
      </c>
      <c r="C325" s="202" t="s">
        <v>122</v>
      </c>
      <c r="D325" s="160">
        <v>3479</v>
      </c>
      <c r="E325" s="161">
        <v>3712.75</v>
      </c>
      <c r="F325" s="161">
        <v>3889.5</v>
      </c>
      <c r="G325" s="170">
        <v>4298.3625000000002</v>
      </c>
      <c r="H325" s="170">
        <v>4418.0124999999989</v>
      </c>
      <c r="I325" s="606">
        <v>4540.0249999999996</v>
      </c>
      <c r="J325" s="521">
        <f t="shared" si="115"/>
        <v>3631</v>
      </c>
      <c r="K325" s="522">
        <f t="shared" si="115"/>
        <v>3883.0625</v>
      </c>
      <c r="L325" s="522">
        <f t="shared" si="115"/>
        <v>4070.625</v>
      </c>
      <c r="M325" s="170">
        <f t="shared" si="115"/>
        <v>4435.0218750000004</v>
      </c>
      <c r="N325" s="170">
        <f t="shared" si="108"/>
        <v>4555.2593749999996</v>
      </c>
      <c r="O325" s="171">
        <f t="shared" si="109"/>
        <v>4678.0187499999993</v>
      </c>
      <c r="P325" s="632">
        <f t="shared" si="116"/>
        <v>152</v>
      </c>
      <c r="Q325" s="629">
        <f t="shared" si="116"/>
        <v>170.3125</v>
      </c>
      <c r="R325" s="629">
        <f t="shared" si="116"/>
        <v>181.125</v>
      </c>
      <c r="S325" s="512">
        <f t="shared" si="116"/>
        <v>136.65937500000018</v>
      </c>
      <c r="T325" s="512">
        <f t="shared" si="111"/>
        <v>137.24687500000073</v>
      </c>
      <c r="U325" s="513">
        <f t="shared" si="112"/>
        <v>137.99374999999964</v>
      </c>
      <c r="V325" s="518">
        <v>4087</v>
      </c>
      <c r="W325" s="162">
        <f t="shared" si="117"/>
        <v>4394</v>
      </c>
      <c r="X325" s="162">
        <f t="shared" si="118"/>
        <v>4614</v>
      </c>
      <c r="Y325" s="162">
        <f t="shared" si="119"/>
        <v>4845</v>
      </c>
      <c r="Z325" s="162">
        <f t="shared" si="120"/>
        <v>4967</v>
      </c>
      <c r="AA325" s="527">
        <f t="shared" si="121"/>
        <v>5092</v>
      </c>
      <c r="AB325" s="622">
        <f t="shared" si="122"/>
        <v>608</v>
      </c>
      <c r="AC325" s="627">
        <f t="shared" si="127"/>
        <v>681.25</v>
      </c>
      <c r="AD325" s="627">
        <f t="shared" si="128"/>
        <v>724.5</v>
      </c>
      <c r="AE325" s="543">
        <f t="shared" si="129"/>
        <v>546.63749999999982</v>
      </c>
      <c r="AF325" s="543">
        <f t="shared" si="130"/>
        <v>548.98750000000109</v>
      </c>
      <c r="AG325" s="544">
        <f t="shared" si="131"/>
        <v>551.97500000000036</v>
      </c>
      <c r="AH325" s="587">
        <v>1.63</v>
      </c>
      <c r="AI325" s="152">
        <f t="shared" si="114"/>
        <v>1.7522499999999999</v>
      </c>
      <c r="AJ325" s="152">
        <f t="shared" si="123"/>
        <v>1.8398625</v>
      </c>
      <c r="AK325" s="152">
        <f t="shared" si="124"/>
        <v>1.9318556249999999</v>
      </c>
      <c r="AL325" s="152">
        <f t="shared" si="125"/>
        <v>1.9801520156249999</v>
      </c>
      <c r="AM325" s="153">
        <f t="shared" si="126"/>
        <v>2.0296558160156248</v>
      </c>
    </row>
    <row r="326" spans="1:39" ht="15" customHeight="1" x14ac:dyDescent="0.2">
      <c r="A326" s="1029"/>
      <c r="B326" s="182" t="s">
        <v>222</v>
      </c>
      <c r="C326" s="78" t="s">
        <v>122</v>
      </c>
      <c r="D326" s="87">
        <v>3314.5</v>
      </c>
      <c r="E326" s="84">
        <v>3537.25</v>
      </c>
      <c r="F326" s="84">
        <v>3705.25</v>
      </c>
      <c r="G326" s="169">
        <v>4088.8499999999995</v>
      </c>
      <c r="H326" s="169">
        <v>4202.1875</v>
      </c>
      <c r="I326" s="607">
        <v>4317.8874999999998</v>
      </c>
      <c r="J326" s="523">
        <f t="shared" si="115"/>
        <v>3473.375</v>
      </c>
      <c r="K326" s="524">
        <f t="shared" si="115"/>
        <v>3714.6875</v>
      </c>
      <c r="L326" s="524">
        <f t="shared" si="115"/>
        <v>3893.9375</v>
      </c>
      <c r="M326" s="169">
        <f t="shared" si="115"/>
        <v>4237.3874999999998</v>
      </c>
      <c r="N326" s="169">
        <f t="shared" si="108"/>
        <v>4351.890625</v>
      </c>
      <c r="O326" s="172">
        <f t="shared" si="109"/>
        <v>4468.9156249999996</v>
      </c>
      <c r="P326" s="633">
        <f t="shared" si="116"/>
        <v>158.875</v>
      </c>
      <c r="Q326" s="628">
        <f t="shared" si="116"/>
        <v>177.4375</v>
      </c>
      <c r="R326" s="628">
        <f t="shared" si="116"/>
        <v>188.6875</v>
      </c>
      <c r="S326" s="514">
        <f t="shared" si="116"/>
        <v>148.53750000000036</v>
      </c>
      <c r="T326" s="514">
        <f t="shared" si="111"/>
        <v>149.703125</v>
      </c>
      <c r="U326" s="515">
        <f t="shared" si="112"/>
        <v>151.02812499999982</v>
      </c>
      <c r="V326" s="519">
        <v>3950</v>
      </c>
      <c r="W326" s="145">
        <f t="shared" si="117"/>
        <v>4247</v>
      </c>
      <c r="X326" s="145">
        <f t="shared" si="118"/>
        <v>4460</v>
      </c>
      <c r="Y326" s="145">
        <f t="shared" si="119"/>
        <v>4683</v>
      </c>
      <c r="Z326" s="145">
        <f t="shared" si="120"/>
        <v>4801</v>
      </c>
      <c r="AA326" s="528">
        <f t="shared" si="121"/>
        <v>4922</v>
      </c>
      <c r="AB326" s="623">
        <f t="shared" si="122"/>
        <v>635.5</v>
      </c>
      <c r="AC326" s="624">
        <f t="shared" si="127"/>
        <v>709.75</v>
      </c>
      <c r="AD326" s="624">
        <f t="shared" si="128"/>
        <v>754.75</v>
      </c>
      <c r="AE326" s="546">
        <f t="shared" si="129"/>
        <v>594.15000000000055</v>
      </c>
      <c r="AF326" s="546">
        <f t="shared" si="130"/>
        <v>598.8125</v>
      </c>
      <c r="AG326" s="547">
        <f t="shared" si="131"/>
        <v>604.11250000000018</v>
      </c>
      <c r="AH326" s="588">
        <v>1.58</v>
      </c>
      <c r="AI326" s="147">
        <f t="shared" si="114"/>
        <v>1.6985000000000001</v>
      </c>
      <c r="AJ326" s="147">
        <f t="shared" si="123"/>
        <v>1.783425</v>
      </c>
      <c r="AK326" s="147">
        <f t="shared" si="124"/>
        <v>1.87259625</v>
      </c>
      <c r="AL326" s="147">
        <f t="shared" si="125"/>
        <v>1.91941115625</v>
      </c>
      <c r="AM326" s="148">
        <f t="shared" si="126"/>
        <v>1.9673964351562501</v>
      </c>
    </row>
    <row r="327" spans="1:39" ht="15" customHeight="1" x14ac:dyDescent="0.2">
      <c r="A327" s="1029"/>
      <c r="B327" s="182" t="s">
        <v>223</v>
      </c>
      <c r="C327" s="78" t="s">
        <v>122</v>
      </c>
      <c r="D327" s="87">
        <v>3162.75</v>
      </c>
      <c r="E327" s="84">
        <v>3376</v>
      </c>
      <c r="F327" s="84">
        <v>3536.5</v>
      </c>
      <c r="G327" s="169">
        <v>3889.4375</v>
      </c>
      <c r="H327" s="169">
        <v>3995.7374999999997</v>
      </c>
      <c r="I327" s="607">
        <v>4104.3999999999996</v>
      </c>
      <c r="J327" s="523">
        <f t="shared" si="115"/>
        <v>3347.0625</v>
      </c>
      <c r="K327" s="524">
        <f t="shared" si="115"/>
        <v>3580.25</v>
      </c>
      <c r="L327" s="524">
        <f t="shared" si="115"/>
        <v>3753.125</v>
      </c>
      <c r="M327" s="169">
        <f t="shared" si="115"/>
        <v>4073.078125</v>
      </c>
      <c r="N327" s="169">
        <f t="shared" si="108"/>
        <v>4181.8031249999995</v>
      </c>
      <c r="O327" s="172">
        <f t="shared" si="109"/>
        <v>4293.0499999999993</v>
      </c>
      <c r="P327" s="633">
        <f t="shared" si="116"/>
        <v>184.3125</v>
      </c>
      <c r="Q327" s="628">
        <f t="shared" si="116"/>
        <v>204.25</v>
      </c>
      <c r="R327" s="628">
        <f t="shared" si="116"/>
        <v>216.625</v>
      </c>
      <c r="S327" s="514">
        <f t="shared" si="116"/>
        <v>183.640625</v>
      </c>
      <c r="T327" s="514">
        <f t="shared" si="111"/>
        <v>186.06562499999973</v>
      </c>
      <c r="U327" s="515">
        <f t="shared" si="112"/>
        <v>188.64999999999964</v>
      </c>
      <c r="V327" s="519">
        <v>3900</v>
      </c>
      <c r="W327" s="145">
        <f t="shared" si="117"/>
        <v>4193</v>
      </c>
      <c r="X327" s="145">
        <f t="shared" si="118"/>
        <v>4403</v>
      </c>
      <c r="Y327" s="145">
        <f t="shared" si="119"/>
        <v>4624</v>
      </c>
      <c r="Z327" s="145">
        <f t="shared" si="120"/>
        <v>4740</v>
      </c>
      <c r="AA327" s="528">
        <f t="shared" si="121"/>
        <v>4859</v>
      </c>
      <c r="AB327" s="623">
        <f t="shared" si="122"/>
        <v>737.25</v>
      </c>
      <c r="AC327" s="624">
        <f t="shared" si="127"/>
        <v>817</v>
      </c>
      <c r="AD327" s="624">
        <f t="shared" si="128"/>
        <v>866.5</v>
      </c>
      <c r="AE327" s="546">
        <f t="shared" si="129"/>
        <v>734.5625</v>
      </c>
      <c r="AF327" s="546">
        <f t="shared" si="130"/>
        <v>744.26250000000027</v>
      </c>
      <c r="AG327" s="547">
        <f t="shared" si="131"/>
        <v>754.60000000000036</v>
      </c>
      <c r="AH327" s="588">
        <v>1.56</v>
      </c>
      <c r="AI327" s="147">
        <f t="shared" si="114"/>
        <v>1.677</v>
      </c>
      <c r="AJ327" s="147">
        <f t="shared" si="123"/>
        <v>1.76085</v>
      </c>
      <c r="AK327" s="147">
        <f t="shared" si="124"/>
        <v>1.8488925</v>
      </c>
      <c r="AL327" s="147">
        <f t="shared" si="125"/>
        <v>1.8951148125000001</v>
      </c>
      <c r="AM327" s="148">
        <f t="shared" si="126"/>
        <v>1.9424926828125002</v>
      </c>
    </row>
    <row r="328" spans="1:39" ht="15.75" customHeight="1" thickBot="1" x14ac:dyDescent="0.25">
      <c r="A328" s="1030"/>
      <c r="B328" s="196" t="s">
        <v>83</v>
      </c>
      <c r="C328" s="191" t="s">
        <v>122</v>
      </c>
      <c r="D328" s="89">
        <v>3090.5</v>
      </c>
      <c r="E328" s="90">
        <v>3275.5</v>
      </c>
      <c r="F328" s="90">
        <v>3407.5</v>
      </c>
      <c r="G328" s="173">
        <v>3714.5374999999995</v>
      </c>
      <c r="H328" s="173">
        <v>3790.15</v>
      </c>
      <c r="I328" s="608">
        <v>3867.625</v>
      </c>
      <c r="J328" s="525">
        <f t="shared" si="115"/>
        <v>3280.375</v>
      </c>
      <c r="K328" s="526">
        <f t="shared" si="115"/>
        <v>3491.375</v>
      </c>
      <c r="L328" s="526">
        <f t="shared" si="115"/>
        <v>3642.125</v>
      </c>
      <c r="M328" s="173">
        <f t="shared" si="115"/>
        <v>3926.9031249999998</v>
      </c>
      <c r="N328" s="173">
        <f t="shared" si="108"/>
        <v>4012.3625000000002</v>
      </c>
      <c r="O328" s="174">
        <f t="shared" si="109"/>
        <v>4099.71875</v>
      </c>
      <c r="P328" s="634">
        <f t="shared" si="116"/>
        <v>189.875</v>
      </c>
      <c r="Q328" s="630">
        <f t="shared" si="116"/>
        <v>215.875</v>
      </c>
      <c r="R328" s="630">
        <f t="shared" si="116"/>
        <v>234.625</v>
      </c>
      <c r="S328" s="516">
        <f t="shared" si="116"/>
        <v>212.36562500000036</v>
      </c>
      <c r="T328" s="516">
        <f t="shared" si="111"/>
        <v>222.21250000000009</v>
      </c>
      <c r="U328" s="517">
        <f t="shared" si="112"/>
        <v>232.09375</v>
      </c>
      <c r="V328" s="520">
        <v>3850</v>
      </c>
      <c r="W328" s="164">
        <f t="shared" si="117"/>
        <v>4139</v>
      </c>
      <c r="X328" s="164">
        <f t="shared" si="118"/>
        <v>4346</v>
      </c>
      <c r="Y328" s="164">
        <f t="shared" si="119"/>
        <v>4564</v>
      </c>
      <c r="Z328" s="164">
        <f t="shared" si="120"/>
        <v>4679</v>
      </c>
      <c r="AA328" s="529">
        <f t="shared" si="121"/>
        <v>4796</v>
      </c>
      <c r="AB328" s="625">
        <f t="shared" si="122"/>
        <v>759.5</v>
      </c>
      <c r="AC328" s="626">
        <f t="shared" si="127"/>
        <v>863.5</v>
      </c>
      <c r="AD328" s="626">
        <f t="shared" si="128"/>
        <v>938.5</v>
      </c>
      <c r="AE328" s="549">
        <f t="shared" si="129"/>
        <v>849.46250000000055</v>
      </c>
      <c r="AF328" s="549">
        <f t="shared" si="130"/>
        <v>888.84999999999991</v>
      </c>
      <c r="AG328" s="550">
        <f t="shared" si="131"/>
        <v>928.375</v>
      </c>
      <c r="AH328" s="589">
        <v>1.54</v>
      </c>
      <c r="AI328" s="149">
        <f t="shared" si="114"/>
        <v>1.6555</v>
      </c>
      <c r="AJ328" s="149">
        <f t="shared" si="123"/>
        <v>1.738275</v>
      </c>
      <c r="AK328" s="149">
        <f t="shared" si="124"/>
        <v>1.8251887500000001</v>
      </c>
      <c r="AL328" s="149">
        <f t="shared" si="125"/>
        <v>1.8708184687500002</v>
      </c>
      <c r="AM328" s="150">
        <f t="shared" si="126"/>
        <v>1.9175889304687503</v>
      </c>
    </row>
    <row r="329" spans="1:39" ht="25.5" x14ac:dyDescent="0.2">
      <c r="A329" s="1028">
        <v>9</v>
      </c>
      <c r="B329" s="201" t="s">
        <v>224</v>
      </c>
      <c r="C329" s="183" t="s">
        <v>15</v>
      </c>
      <c r="D329" s="160">
        <v>4099.25</v>
      </c>
      <c r="E329" s="161">
        <v>4375.75</v>
      </c>
      <c r="F329" s="161">
        <v>4585.75</v>
      </c>
      <c r="G329" s="170">
        <v>5095.6374999999989</v>
      </c>
      <c r="H329" s="170">
        <v>5239.5374999999995</v>
      </c>
      <c r="I329" s="606">
        <v>5385.8</v>
      </c>
      <c r="J329" s="521">
        <f t="shared" si="115"/>
        <v>4214.6875</v>
      </c>
      <c r="K329" s="522">
        <f t="shared" si="115"/>
        <v>4507.8125</v>
      </c>
      <c r="L329" s="522">
        <f t="shared" si="115"/>
        <v>4726.8125</v>
      </c>
      <c r="M329" s="170">
        <f t="shared" si="115"/>
        <v>5173.7281249999996</v>
      </c>
      <c r="N329" s="170">
        <f t="shared" si="108"/>
        <v>5315.6531249999998</v>
      </c>
      <c r="O329" s="171">
        <f t="shared" si="109"/>
        <v>5460.1</v>
      </c>
      <c r="P329" s="632">
        <f t="shared" si="116"/>
        <v>115.4375</v>
      </c>
      <c r="Q329" s="629">
        <f t="shared" si="116"/>
        <v>132.0625</v>
      </c>
      <c r="R329" s="629">
        <f t="shared" si="116"/>
        <v>141.0625</v>
      </c>
      <c r="S329" s="512">
        <f t="shared" si="116"/>
        <v>78.090625000000728</v>
      </c>
      <c r="T329" s="512">
        <f t="shared" si="111"/>
        <v>76.115625000000364</v>
      </c>
      <c r="U329" s="513">
        <f t="shared" si="112"/>
        <v>74.300000000000182</v>
      </c>
      <c r="V329" s="518">
        <v>4561</v>
      </c>
      <c r="W329" s="162">
        <f t="shared" si="117"/>
        <v>4904</v>
      </c>
      <c r="X329" s="162">
        <f t="shared" si="118"/>
        <v>5150</v>
      </c>
      <c r="Y329" s="162">
        <f t="shared" si="119"/>
        <v>5408</v>
      </c>
      <c r="Z329" s="162">
        <f t="shared" si="120"/>
        <v>5544</v>
      </c>
      <c r="AA329" s="527">
        <f t="shared" si="121"/>
        <v>5683</v>
      </c>
      <c r="AB329" s="622">
        <f t="shared" si="122"/>
        <v>461.75</v>
      </c>
      <c r="AC329" s="627">
        <f t="shared" si="127"/>
        <v>528.25</v>
      </c>
      <c r="AD329" s="627">
        <f t="shared" si="128"/>
        <v>564.25</v>
      </c>
      <c r="AE329" s="543">
        <f t="shared" si="129"/>
        <v>312.36250000000109</v>
      </c>
      <c r="AF329" s="543">
        <f t="shared" si="130"/>
        <v>304.46250000000055</v>
      </c>
      <c r="AG329" s="544">
        <f t="shared" si="131"/>
        <v>297.19999999999982</v>
      </c>
      <c r="AH329" s="587">
        <v>1.82</v>
      </c>
      <c r="AI329" s="152">
        <f t="shared" si="114"/>
        <v>1.9565000000000001</v>
      </c>
      <c r="AJ329" s="152">
        <f t="shared" si="123"/>
        <v>2.054325</v>
      </c>
      <c r="AK329" s="152">
        <f t="shared" si="124"/>
        <v>2.1570412499999998</v>
      </c>
      <c r="AL329" s="152">
        <f t="shared" si="125"/>
        <v>2.2109672812499999</v>
      </c>
      <c r="AM329" s="153">
        <f t="shared" si="126"/>
        <v>2.2662414632812498</v>
      </c>
    </row>
    <row r="330" spans="1:39" ht="15" customHeight="1" x14ac:dyDescent="0.2">
      <c r="A330" s="1029"/>
      <c r="B330" s="179" t="s">
        <v>109</v>
      </c>
      <c r="C330" s="184" t="s">
        <v>15</v>
      </c>
      <c r="D330" s="87">
        <v>3647.5</v>
      </c>
      <c r="E330" s="84">
        <v>3893.75</v>
      </c>
      <c r="F330" s="84">
        <v>4079.5</v>
      </c>
      <c r="G330" s="169">
        <v>4512.4875000000002</v>
      </c>
      <c r="H330" s="169">
        <v>4638.0875000000005</v>
      </c>
      <c r="I330" s="607">
        <v>4765.1875</v>
      </c>
      <c r="J330" s="523">
        <f t="shared" si="115"/>
        <v>3800.375</v>
      </c>
      <c r="K330" s="524">
        <f t="shared" si="115"/>
        <v>4065.0625</v>
      </c>
      <c r="L330" s="524">
        <f t="shared" si="115"/>
        <v>4261.625</v>
      </c>
      <c r="M330" s="169">
        <f t="shared" si="115"/>
        <v>4646.6156250000004</v>
      </c>
      <c r="N330" s="169">
        <f t="shared" si="108"/>
        <v>4772.5656250000002</v>
      </c>
      <c r="O330" s="172">
        <f t="shared" si="109"/>
        <v>4900.390625</v>
      </c>
      <c r="P330" s="633">
        <f t="shared" si="116"/>
        <v>152.875</v>
      </c>
      <c r="Q330" s="628">
        <f t="shared" si="116"/>
        <v>171.3125</v>
      </c>
      <c r="R330" s="628">
        <f t="shared" si="116"/>
        <v>182.125</v>
      </c>
      <c r="S330" s="514">
        <f t="shared" si="116"/>
        <v>134.12812500000018</v>
      </c>
      <c r="T330" s="514">
        <f t="shared" si="111"/>
        <v>134.47812499999964</v>
      </c>
      <c r="U330" s="515">
        <f t="shared" si="112"/>
        <v>135.203125</v>
      </c>
      <c r="V330" s="519">
        <v>4259</v>
      </c>
      <c r="W330" s="145">
        <f t="shared" si="117"/>
        <v>4579</v>
      </c>
      <c r="X330" s="145">
        <f t="shared" si="118"/>
        <v>4808</v>
      </c>
      <c r="Y330" s="145">
        <f t="shared" si="119"/>
        <v>5049</v>
      </c>
      <c r="Z330" s="145">
        <f t="shared" si="120"/>
        <v>5176</v>
      </c>
      <c r="AA330" s="528">
        <f t="shared" si="121"/>
        <v>5306</v>
      </c>
      <c r="AB330" s="623">
        <f t="shared" si="122"/>
        <v>611.5</v>
      </c>
      <c r="AC330" s="624">
        <f t="shared" si="127"/>
        <v>685.25</v>
      </c>
      <c r="AD330" s="624">
        <f t="shared" si="128"/>
        <v>728.5</v>
      </c>
      <c r="AE330" s="546">
        <f t="shared" si="129"/>
        <v>536.51249999999982</v>
      </c>
      <c r="AF330" s="546">
        <f t="shared" si="130"/>
        <v>537.91249999999945</v>
      </c>
      <c r="AG330" s="547">
        <f t="shared" si="131"/>
        <v>540.8125</v>
      </c>
      <c r="AH330" s="588">
        <v>1.7</v>
      </c>
      <c r="AI330" s="147">
        <f t="shared" si="114"/>
        <v>1.8274999999999999</v>
      </c>
      <c r="AJ330" s="147">
        <f t="shared" si="123"/>
        <v>1.9188749999999999</v>
      </c>
      <c r="AK330" s="147">
        <f t="shared" si="124"/>
        <v>2.0148187499999999</v>
      </c>
      <c r="AL330" s="147">
        <f t="shared" si="125"/>
        <v>2.0651892187500001</v>
      </c>
      <c r="AM330" s="148">
        <f t="shared" si="126"/>
        <v>2.1168189492187501</v>
      </c>
    </row>
    <row r="331" spans="1:39" ht="15" customHeight="1" x14ac:dyDescent="0.2">
      <c r="A331" s="1029"/>
      <c r="B331" s="179" t="s">
        <v>110</v>
      </c>
      <c r="C331" s="184" t="s">
        <v>15</v>
      </c>
      <c r="D331" s="87">
        <v>3515.25</v>
      </c>
      <c r="E331" s="84">
        <v>3752.75</v>
      </c>
      <c r="F331" s="84">
        <v>3932</v>
      </c>
      <c r="G331" s="169">
        <v>4342.4624999999996</v>
      </c>
      <c r="H331" s="169">
        <v>4462.25</v>
      </c>
      <c r="I331" s="607">
        <v>4583.5374999999995</v>
      </c>
      <c r="J331" s="523">
        <f t="shared" si="115"/>
        <v>3679.6875</v>
      </c>
      <c r="K331" s="524">
        <f t="shared" si="115"/>
        <v>3936.0625</v>
      </c>
      <c r="L331" s="524">
        <f t="shared" si="115"/>
        <v>4126.75</v>
      </c>
      <c r="M331" s="169">
        <f t="shared" si="115"/>
        <v>4493.5968749999993</v>
      </c>
      <c r="N331" s="169">
        <f t="shared" si="108"/>
        <v>4614.4375</v>
      </c>
      <c r="O331" s="172">
        <f t="shared" si="109"/>
        <v>4737.1531249999998</v>
      </c>
      <c r="P331" s="633">
        <f t="shared" si="116"/>
        <v>164.4375</v>
      </c>
      <c r="Q331" s="628">
        <f t="shared" si="116"/>
        <v>183.3125</v>
      </c>
      <c r="R331" s="628">
        <f t="shared" si="116"/>
        <v>194.75</v>
      </c>
      <c r="S331" s="514">
        <f t="shared" si="116"/>
        <v>151.13437499999964</v>
      </c>
      <c r="T331" s="514">
        <f t="shared" si="111"/>
        <v>152.1875</v>
      </c>
      <c r="U331" s="515">
        <f t="shared" si="112"/>
        <v>153.61562500000036</v>
      </c>
      <c r="V331" s="519">
        <v>4173</v>
      </c>
      <c r="W331" s="145">
        <f t="shared" si="117"/>
        <v>4486</v>
      </c>
      <c r="X331" s="145">
        <f t="shared" si="118"/>
        <v>4711</v>
      </c>
      <c r="Y331" s="145">
        <f t="shared" si="119"/>
        <v>4947</v>
      </c>
      <c r="Z331" s="145">
        <f t="shared" si="120"/>
        <v>5071</v>
      </c>
      <c r="AA331" s="528">
        <f t="shared" si="121"/>
        <v>5198</v>
      </c>
      <c r="AB331" s="623">
        <f t="shared" si="122"/>
        <v>657.75</v>
      </c>
      <c r="AC331" s="624">
        <f t="shared" si="127"/>
        <v>733.25</v>
      </c>
      <c r="AD331" s="624">
        <f t="shared" si="128"/>
        <v>779</v>
      </c>
      <c r="AE331" s="546">
        <f t="shared" si="129"/>
        <v>604.53750000000036</v>
      </c>
      <c r="AF331" s="546">
        <f t="shared" si="130"/>
        <v>608.75</v>
      </c>
      <c r="AG331" s="547">
        <f t="shared" si="131"/>
        <v>614.46250000000055</v>
      </c>
      <c r="AH331" s="588">
        <v>1.67</v>
      </c>
      <c r="AI331" s="147">
        <f t="shared" si="114"/>
        <v>1.79525</v>
      </c>
      <c r="AJ331" s="147">
        <f t="shared" si="123"/>
        <v>1.8850125</v>
      </c>
      <c r="AK331" s="147">
        <f t="shared" si="124"/>
        <v>1.9792631249999999</v>
      </c>
      <c r="AL331" s="147">
        <f t="shared" si="125"/>
        <v>2.0287447031250001</v>
      </c>
      <c r="AM331" s="148">
        <f t="shared" si="126"/>
        <v>2.079463320703125</v>
      </c>
    </row>
    <row r="332" spans="1:39" ht="15.75" customHeight="1" thickBot="1" x14ac:dyDescent="0.25">
      <c r="A332" s="1030"/>
      <c r="B332" s="190" t="s">
        <v>83</v>
      </c>
      <c r="C332" s="185" t="s">
        <v>15</v>
      </c>
      <c r="D332" s="89">
        <v>3178</v>
      </c>
      <c r="E332" s="90">
        <v>3370</v>
      </c>
      <c r="F332" s="90">
        <v>3507.25</v>
      </c>
      <c r="G332" s="173">
        <v>3825.7874999999995</v>
      </c>
      <c r="H332" s="173">
        <v>3904.625</v>
      </c>
      <c r="I332" s="608">
        <v>3984.9625000000001</v>
      </c>
      <c r="J332" s="525">
        <f t="shared" si="115"/>
        <v>3371</v>
      </c>
      <c r="K332" s="526">
        <f t="shared" si="115"/>
        <v>3589.25</v>
      </c>
      <c r="L332" s="526">
        <f t="shared" si="115"/>
        <v>3745.4375</v>
      </c>
      <c r="M332" s="173">
        <f t="shared" si="115"/>
        <v>4040.0906249999998</v>
      </c>
      <c r="N332" s="173">
        <f t="shared" si="108"/>
        <v>4128.71875</v>
      </c>
      <c r="O332" s="174">
        <f t="shared" si="109"/>
        <v>4219.2218750000002</v>
      </c>
      <c r="P332" s="634">
        <f t="shared" si="116"/>
        <v>193</v>
      </c>
      <c r="Q332" s="630">
        <f t="shared" si="116"/>
        <v>219.25</v>
      </c>
      <c r="R332" s="630">
        <f t="shared" si="116"/>
        <v>238.1875</v>
      </c>
      <c r="S332" s="516">
        <f t="shared" si="116"/>
        <v>214.30312500000036</v>
      </c>
      <c r="T332" s="516">
        <f t="shared" si="111"/>
        <v>224.09375</v>
      </c>
      <c r="U332" s="517">
        <f t="shared" si="112"/>
        <v>234.25937500000009</v>
      </c>
      <c r="V332" s="520">
        <v>3950</v>
      </c>
      <c r="W332" s="164">
        <f t="shared" si="117"/>
        <v>4247</v>
      </c>
      <c r="X332" s="164">
        <f t="shared" si="118"/>
        <v>4460</v>
      </c>
      <c r="Y332" s="164">
        <f t="shared" si="119"/>
        <v>4683</v>
      </c>
      <c r="Z332" s="164">
        <f t="shared" si="120"/>
        <v>4801</v>
      </c>
      <c r="AA332" s="529">
        <f t="shared" si="121"/>
        <v>4922</v>
      </c>
      <c r="AB332" s="625">
        <f t="shared" si="122"/>
        <v>772</v>
      </c>
      <c r="AC332" s="626">
        <f t="shared" si="127"/>
        <v>877</v>
      </c>
      <c r="AD332" s="626">
        <f t="shared" si="128"/>
        <v>952.75</v>
      </c>
      <c r="AE332" s="549">
        <f t="shared" si="129"/>
        <v>857.21250000000055</v>
      </c>
      <c r="AF332" s="549">
        <f t="shared" si="130"/>
        <v>896.375</v>
      </c>
      <c r="AG332" s="550">
        <f t="shared" si="131"/>
        <v>937.03749999999991</v>
      </c>
      <c r="AH332" s="589">
        <v>1.58</v>
      </c>
      <c r="AI332" s="149">
        <f t="shared" si="114"/>
        <v>1.6985000000000001</v>
      </c>
      <c r="AJ332" s="149">
        <f t="shared" si="123"/>
        <v>1.783425</v>
      </c>
      <c r="AK332" s="149">
        <f t="shared" si="124"/>
        <v>1.87259625</v>
      </c>
      <c r="AL332" s="149">
        <f t="shared" si="125"/>
        <v>1.91941115625</v>
      </c>
      <c r="AM332" s="150">
        <f t="shared" si="126"/>
        <v>1.9673964351562501</v>
      </c>
    </row>
    <row r="333" spans="1:39" ht="25.5" x14ac:dyDescent="0.2">
      <c r="A333" s="1028">
        <v>10</v>
      </c>
      <c r="B333" s="201" t="s">
        <v>225</v>
      </c>
      <c r="C333" s="207" t="s">
        <v>15</v>
      </c>
      <c r="D333" s="160">
        <v>3924.5</v>
      </c>
      <c r="E333" s="161">
        <v>4189</v>
      </c>
      <c r="F333" s="161">
        <v>4390</v>
      </c>
      <c r="G333" s="170">
        <v>4860.1750000000002</v>
      </c>
      <c r="H333" s="170">
        <v>4996.3125</v>
      </c>
      <c r="I333" s="606">
        <v>5134.8125</v>
      </c>
      <c r="J333" s="521">
        <f t="shared" si="115"/>
        <v>4083.625</v>
      </c>
      <c r="K333" s="522">
        <f t="shared" si="115"/>
        <v>4367.75</v>
      </c>
      <c r="L333" s="522">
        <f t="shared" si="115"/>
        <v>4580</v>
      </c>
      <c r="M333" s="170">
        <f t="shared" si="115"/>
        <v>4997.1312500000004</v>
      </c>
      <c r="N333" s="170">
        <f t="shared" si="108"/>
        <v>5133.234375</v>
      </c>
      <c r="O333" s="171">
        <f t="shared" si="109"/>
        <v>5271.859375</v>
      </c>
      <c r="P333" s="632">
        <f t="shared" si="116"/>
        <v>159.125</v>
      </c>
      <c r="Q333" s="629">
        <f t="shared" si="116"/>
        <v>178.75</v>
      </c>
      <c r="R333" s="629">
        <f t="shared" si="116"/>
        <v>190</v>
      </c>
      <c r="S333" s="512">
        <f t="shared" si="116"/>
        <v>136.95625000000018</v>
      </c>
      <c r="T333" s="512">
        <f t="shared" si="111"/>
        <v>136.921875</v>
      </c>
      <c r="U333" s="513">
        <f t="shared" si="112"/>
        <v>137.046875</v>
      </c>
      <c r="V333" s="518">
        <v>4561</v>
      </c>
      <c r="W333" s="162">
        <f t="shared" si="117"/>
        <v>4904</v>
      </c>
      <c r="X333" s="162">
        <f t="shared" si="118"/>
        <v>5150</v>
      </c>
      <c r="Y333" s="162">
        <f t="shared" si="119"/>
        <v>5408</v>
      </c>
      <c r="Z333" s="162">
        <f t="shared" si="120"/>
        <v>5544</v>
      </c>
      <c r="AA333" s="527">
        <f t="shared" si="121"/>
        <v>5683</v>
      </c>
      <c r="AB333" s="622">
        <f t="shared" si="122"/>
        <v>636.5</v>
      </c>
      <c r="AC333" s="627">
        <f t="shared" si="127"/>
        <v>715</v>
      </c>
      <c r="AD333" s="627">
        <f t="shared" si="128"/>
        <v>760</v>
      </c>
      <c r="AE333" s="543">
        <f t="shared" si="129"/>
        <v>547.82499999999982</v>
      </c>
      <c r="AF333" s="543">
        <f t="shared" si="130"/>
        <v>547.6875</v>
      </c>
      <c r="AG333" s="544">
        <f t="shared" si="131"/>
        <v>548.1875</v>
      </c>
      <c r="AH333" s="587">
        <v>1.82</v>
      </c>
      <c r="AI333" s="152">
        <f t="shared" si="114"/>
        <v>1.9565000000000001</v>
      </c>
      <c r="AJ333" s="152">
        <f t="shared" si="123"/>
        <v>2.054325</v>
      </c>
      <c r="AK333" s="152">
        <f t="shared" si="124"/>
        <v>2.1570412499999998</v>
      </c>
      <c r="AL333" s="152">
        <f t="shared" si="125"/>
        <v>2.2109672812499999</v>
      </c>
      <c r="AM333" s="153">
        <f t="shared" si="126"/>
        <v>2.2662414632812498</v>
      </c>
    </row>
    <row r="334" spans="1:39" ht="15" customHeight="1" x14ac:dyDescent="0.2">
      <c r="A334" s="1029"/>
      <c r="B334" s="180" t="s">
        <v>110</v>
      </c>
      <c r="C334" s="208" t="s">
        <v>15</v>
      </c>
      <c r="D334" s="87">
        <v>3681.25</v>
      </c>
      <c r="E334" s="84">
        <v>3929</v>
      </c>
      <c r="F334" s="84">
        <v>4116.25</v>
      </c>
      <c r="G334" s="169">
        <v>4557.3374999999996</v>
      </c>
      <c r="H334" s="169">
        <v>4684.6624999999995</v>
      </c>
      <c r="I334" s="607">
        <v>4814.3499999999995</v>
      </c>
      <c r="J334" s="523">
        <f t="shared" si="115"/>
        <v>3825.6875</v>
      </c>
      <c r="K334" s="524">
        <f t="shared" si="115"/>
        <v>4091.5</v>
      </c>
      <c r="L334" s="524">
        <f t="shared" si="115"/>
        <v>4289.1875</v>
      </c>
      <c r="M334" s="169">
        <f t="shared" si="115"/>
        <v>4680.2531249999993</v>
      </c>
      <c r="N334" s="169">
        <f t="shared" si="108"/>
        <v>4807.4968749999998</v>
      </c>
      <c r="O334" s="172">
        <f t="shared" si="109"/>
        <v>4937.2624999999998</v>
      </c>
      <c r="P334" s="633">
        <f t="shared" si="116"/>
        <v>144.4375</v>
      </c>
      <c r="Q334" s="628">
        <f t="shared" si="116"/>
        <v>162.5</v>
      </c>
      <c r="R334" s="628">
        <f t="shared" si="116"/>
        <v>172.9375</v>
      </c>
      <c r="S334" s="514">
        <f t="shared" si="116"/>
        <v>122.91562499999964</v>
      </c>
      <c r="T334" s="514">
        <f t="shared" si="111"/>
        <v>122.83437500000036</v>
      </c>
      <c r="U334" s="515">
        <f t="shared" si="112"/>
        <v>122.91250000000036</v>
      </c>
      <c r="V334" s="519">
        <v>4259</v>
      </c>
      <c r="W334" s="145">
        <f t="shared" si="117"/>
        <v>4579</v>
      </c>
      <c r="X334" s="145">
        <f t="shared" si="118"/>
        <v>4808</v>
      </c>
      <c r="Y334" s="145">
        <f t="shared" si="119"/>
        <v>5049</v>
      </c>
      <c r="Z334" s="145">
        <f t="shared" si="120"/>
        <v>5176</v>
      </c>
      <c r="AA334" s="528">
        <f t="shared" si="121"/>
        <v>5306</v>
      </c>
      <c r="AB334" s="623">
        <f t="shared" si="122"/>
        <v>577.75</v>
      </c>
      <c r="AC334" s="624">
        <f t="shared" si="127"/>
        <v>650</v>
      </c>
      <c r="AD334" s="624">
        <f t="shared" si="128"/>
        <v>691.75</v>
      </c>
      <c r="AE334" s="546">
        <f t="shared" si="129"/>
        <v>491.66250000000036</v>
      </c>
      <c r="AF334" s="546">
        <f t="shared" si="130"/>
        <v>491.33750000000055</v>
      </c>
      <c r="AG334" s="547">
        <f t="shared" si="131"/>
        <v>491.65000000000055</v>
      </c>
      <c r="AH334" s="588">
        <v>1.7</v>
      </c>
      <c r="AI334" s="147">
        <f t="shared" si="114"/>
        <v>1.8274999999999999</v>
      </c>
      <c r="AJ334" s="147">
        <f t="shared" si="123"/>
        <v>1.9188749999999999</v>
      </c>
      <c r="AK334" s="147">
        <f t="shared" si="124"/>
        <v>2.0148187499999999</v>
      </c>
      <c r="AL334" s="147">
        <f t="shared" si="125"/>
        <v>2.0651892187500001</v>
      </c>
      <c r="AM334" s="148">
        <f t="shared" si="126"/>
        <v>2.1168189492187501</v>
      </c>
    </row>
    <row r="335" spans="1:39" ht="15" customHeight="1" x14ac:dyDescent="0.2">
      <c r="A335" s="1029"/>
      <c r="B335" s="180" t="s">
        <v>111</v>
      </c>
      <c r="C335" s="208" t="s">
        <v>15</v>
      </c>
      <c r="D335" s="87">
        <v>3522</v>
      </c>
      <c r="E335" s="84">
        <v>3758.75</v>
      </c>
      <c r="F335" s="84">
        <v>3938</v>
      </c>
      <c r="G335" s="169">
        <v>4349.3625000000002</v>
      </c>
      <c r="H335" s="169">
        <v>4470.0124999999989</v>
      </c>
      <c r="I335" s="607">
        <v>4593.0249999999996</v>
      </c>
      <c r="J335" s="523">
        <f t="shared" si="115"/>
        <v>3684.75</v>
      </c>
      <c r="K335" s="524">
        <f t="shared" si="115"/>
        <v>3940.5625</v>
      </c>
      <c r="L335" s="524">
        <f t="shared" si="115"/>
        <v>4131.25</v>
      </c>
      <c r="M335" s="169">
        <f t="shared" si="115"/>
        <v>4498.7718750000004</v>
      </c>
      <c r="N335" s="169">
        <f t="shared" si="108"/>
        <v>4620.2593749999996</v>
      </c>
      <c r="O335" s="172">
        <f t="shared" si="109"/>
        <v>4744.2687499999993</v>
      </c>
      <c r="P335" s="633">
        <f t="shared" si="116"/>
        <v>162.75</v>
      </c>
      <c r="Q335" s="628">
        <f t="shared" si="116"/>
        <v>181.8125</v>
      </c>
      <c r="R335" s="628">
        <f t="shared" si="116"/>
        <v>193.25</v>
      </c>
      <c r="S335" s="514">
        <f t="shared" si="116"/>
        <v>149.40937500000018</v>
      </c>
      <c r="T335" s="514">
        <f t="shared" si="111"/>
        <v>150.24687500000073</v>
      </c>
      <c r="U335" s="515">
        <f t="shared" si="112"/>
        <v>151.24374999999964</v>
      </c>
      <c r="V335" s="519">
        <v>4173</v>
      </c>
      <c r="W335" s="145">
        <f t="shared" si="117"/>
        <v>4486</v>
      </c>
      <c r="X335" s="145">
        <f t="shared" si="118"/>
        <v>4711</v>
      </c>
      <c r="Y335" s="145">
        <f t="shared" si="119"/>
        <v>4947</v>
      </c>
      <c r="Z335" s="145">
        <f t="shared" si="120"/>
        <v>5071</v>
      </c>
      <c r="AA335" s="528">
        <f t="shared" si="121"/>
        <v>5198</v>
      </c>
      <c r="AB335" s="623">
        <f t="shared" si="122"/>
        <v>651</v>
      </c>
      <c r="AC335" s="624">
        <f t="shared" si="127"/>
        <v>727.25</v>
      </c>
      <c r="AD335" s="624">
        <f t="shared" si="128"/>
        <v>773</v>
      </c>
      <c r="AE335" s="546">
        <f t="shared" si="129"/>
        <v>597.63749999999982</v>
      </c>
      <c r="AF335" s="546">
        <f t="shared" si="130"/>
        <v>600.98750000000109</v>
      </c>
      <c r="AG335" s="547">
        <f t="shared" si="131"/>
        <v>604.97500000000036</v>
      </c>
      <c r="AH335" s="588">
        <v>1.67</v>
      </c>
      <c r="AI335" s="147">
        <f t="shared" si="114"/>
        <v>1.79525</v>
      </c>
      <c r="AJ335" s="147">
        <f t="shared" si="123"/>
        <v>1.8850125</v>
      </c>
      <c r="AK335" s="147">
        <f t="shared" si="124"/>
        <v>1.9792631249999999</v>
      </c>
      <c r="AL335" s="147">
        <f t="shared" si="125"/>
        <v>2.0287447031250001</v>
      </c>
      <c r="AM335" s="148">
        <f t="shared" si="126"/>
        <v>2.079463320703125</v>
      </c>
    </row>
    <row r="336" spans="1:39" ht="15.75" customHeight="1" thickBot="1" x14ac:dyDescent="0.25">
      <c r="A336" s="1030"/>
      <c r="B336" s="209" t="s">
        <v>83</v>
      </c>
      <c r="C336" s="210" t="s">
        <v>15</v>
      </c>
      <c r="D336" s="89">
        <v>3178</v>
      </c>
      <c r="E336" s="90">
        <v>3370</v>
      </c>
      <c r="F336" s="90">
        <v>3507.25</v>
      </c>
      <c r="G336" s="173">
        <v>3825.7874999999995</v>
      </c>
      <c r="H336" s="173">
        <v>3904.625</v>
      </c>
      <c r="I336" s="608">
        <v>3984.9625000000001</v>
      </c>
      <c r="J336" s="525">
        <f t="shared" si="115"/>
        <v>3371</v>
      </c>
      <c r="K336" s="526">
        <f t="shared" si="115"/>
        <v>3589.25</v>
      </c>
      <c r="L336" s="526">
        <f t="shared" si="115"/>
        <v>3745.4375</v>
      </c>
      <c r="M336" s="173">
        <f t="shared" si="115"/>
        <v>4040.0906249999998</v>
      </c>
      <c r="N336" s="173">
        <f t="shared" si="108"/>
        <v>4128.71875</v>
      </c>
      <c r="O336" s="174">
        <f t="shared" si="109"/>
        <v>4219.2218750000002</v>
      </c>
      <c r="P336" s="634">
        <f t="shared" si="116"/>
        <v>193</v>
      </c>
      <c r="Q336" s="630">
        <f t="shared" si="116"/>
        <v>219.25</v>
      </c>
      <c r="R336" s="630">
        <f t="shared" si="116"/>
        <v>238.1875</v>
      </c>
      <c r="S336" s="516">
        <f t="shared" si="116"/>
        <v>214.30312500000036</v>
      </c>
      <c r="T336" s="516">
        <f t="shared" si="111"/>
        <v>224.09375</v>
      </c>
      <c r="U336" s="517">
        <f t="shared" si="112"/>
        <v>234.25937500000009</v>
      </c>
      <c r="V336" s="520">
        <v>3950</v>
      </c>
      <c r="W336" s="164">
        <f t="shared" si="117"/>
        <v>4247</v>
      </c>
      <c r="X336" s="164">
        <f t="shared" si="118"/>
        <v>4460</v>
      </c>
      <c r="Y336" s="164">
        <f t="shared" si="119"/>
        <v>4683</v>
      </c>
      <c r="Z336" s="164">
        <f t="shared" si="120"/>
        <v>4801</v>
      </c>
      <c r="AA336" s="529">
        <f t="shared" si="121"/>
        <v>4922</v>
      </c>
      <c r="AB336" s="625">
        <f t="shared" si="122"/>
        <v>772</v>
      </c>
      <c r="AC336" s="626">
        <f t="shared" si="127"/>
        <v>877</v>
      </c>
      <c r="AD336" s="626">
        <f t="shared" si="128"/>
        <v>952.75</v>
      </c>
      <c r="AE336" s="549">
        <f t="shared" si="129"/>
        <v>857.21250000000055</v>
      </c>
      <c r="AF336" s="549">
        <f t="shared" si="130"/>
        <v>896.375</v>
      </c>
      <c r="AG336" s="550">
        <f t="shared" si="131"/>
        <v>937.03749999999991</v>
      </c>
      <c r="AH336" s="589">
        <v>1.58</v>
      </c>
      <c r="AI336" s="149">
        <f t="shared" si="114"/>
        <v>1.6985000000000001</v>
      </c>
      <c r="AJ336" s="149">
        <f t="shared" si="123"/>
        <v>1.783425</v>
      </c>
      <c r="AK336" s="149">
        <f t="shared" si="124"/>
        <v>1.87259625</v>
      </c>
      <c r="AL336" s="149">
        <f t="shared" si="125"/>
        <v>1.91941115625</v>
      </c>
      <c r="AM336" s="150">
        <f t="shared" si="126"/>
        <v>1.9673964351562501</v>
      </c>
    </row>
    <row r="337" spans="1:39" x14ac:dyDescent="0.2">
      <c r="A337" s="1028">
        <v>11</v>
      </c>
      <c r="B337" s="201" t="s">
        <v>226</v>
      </c>
      <c r="C337" s="207" t="s">
        <v>122</v>
      </c>
      <c r="D337" s="160">
        <v>3479</v>
      </c>
      <c r="E337" s="161">
        <v>3712.75</v>
      </c>
      <c r="F337" s="161">
        <v>3889.5</v>
      </c>
      <c r="G337" s="170">
        <v>4298.3625000000002</v>
      </c>
      <c r="H337" s="170">
        <v>4418.0124999999989</v>
      </c>
      <c r="I337" s="606">
        <v>4540.0249999999996</v>
      </c>
      <c r="J337" s="521">
        <f t="shared" si="115"/>
        <v>3631</v>
      </c>
      <c r="K337" s="522">
        <f t="shared" si="115"/>
        <v>3883.0625</v>
      </c>
      <c r="L337" s="522">
        <f t="shared" si="115"/>
        <v>4070.625</v>
      </c>
      <c r="M337" s="170">
        <f t="shared" si="115"/>
        <v>4435.0218750000004</v>
      </c>
      <c r="N337" s="170">
        <f t="shared" si="108"/>
        <v>4555.2593749999996</v>
      </c>
      <c r="O337" s="171">
        <f t="shared" si="109"/>
        <v>4678.0187499999993</v>
      </c>
      <c r="P337" s="632">
        <f t="shared" si="116"/>
        <v>152</v>
      </c>
      <c r="Q337" s="629">
        <f t="shared" si="116"/>
        <v>170.3125</v>
      </c>
      <c r="R337" s="629">
        <f t="shared" si="116"/>
        <v>181.125</v>
      </c>
      <c r="S337" s="512">
        <f t="shared" si="116"/>
        <v>136.65937500000018</v>
      </c>
      <c r="T337" s="512">
        <f t="shared" si="111"/>
        <v>137.24687500000073</v>
      </c>
      <c r="U337" s="513">
        <f t="shared" si="112"/>
        <v>137.99374999999964</v>
      </c>
      <c r="V337" s="518">
        <v>4087</v>
      </c>
      <c r="W337" s="162">
        <f t="shared" si="117"/>
        <v>4394</v>
      </c>
      <c r="X337" s="162">
        <f t="shared" si="118"/>
        <v>4614</v>
      </c>
      <c r="Y337" s="162">
        <f t="shared" si="119"/>
        <v>4845</v>
      </c>
      <c r="Z337" s="162">
        <f t="shared" si="120"/>
        <v>4967</v>
      </c>
      <c r="AA337" s="527">
        <f t="shared" si="121"/>
        <v>5092</v>
      </c>
      <c r="AB337" s="622">
        <f t="shared" si="122"/>
        <v>608</v>
      </c>
      <c r="AC337" s="627">
        <f t="shared" si="127"/>
        <v>681.25</v>
      </c>
      <c r="AD337" s="627">
        <f t="shared" si="128"/>
        <v>724.5</v>
      </c>
      <c r="AE337" s="543">
        <f t="shared" si="129"/>
        <v>546.63749999999982</v>
      </c>
      <c r="AF337" s="543">
        <f t="shared" si="130"/>
        <v>548.98750000000109</v>
      </c>
      <c r="AG337" s="544">
        <f t="shared" si="131"/>
        <v>551.97500000000036</v>
      </c>
      <c r="AH337" s="587">
        <v>1.63</v>
      </c>
      <c r="AI337" s="152">
        <f t="shared" si="114"/>
        <v>1.7522499999999999</v>
      </c>
      <c r="AJ337" s="152">
        <f t="shared" si="123"/>
        <v>1.8398625</v>
      </c>
      <c r="AK337" s="152">
        <f t="shared" si="124"/>
        <v>1.9318556249999999</v>
      </c>
      <c r="AL337" s="152">
        <f t="shared" si="125"/>
        <v>1.9801520156249999</v>
      </c>
      <c r="AM337" s="153">
        <f t="shared" si="126"/>
        <v>2.0296558160156248</v>
      </c>
    </row>
    <row r="338" spans="1:39" ht="15" customHeight="1" x14ac:dyDescent="0.2">
      <c r="A338" s="1029"/>
      <c r="B338" s="180" t="s">
        <v>110</v>
      </c>
      <c r="C338" s="208" t="s">
        <v>122</v>
      </c>
      <c r="D338" s="87">
        <v>3314.5</v>
      </c>
      <c r="E338" s="84">
        <v>3537.25</v>
      </c>
      <c r="F338" s="84">
        <v>3705.25</v>
      </c>
      <c r="G338" s="169">
        <v>4088.8499999999995</v>
      </c>
      <c r="H338" s="169">
        <v>4202.1875</v>
      </c>
      <c r="I338" s="607">
        <v>4317.8874999999998</v>
      </c>
      <c r="J338" s="523">
        <f t="shared" si="115"/>
        <v>3473.375</v>
      </c>
      <c r="K338" s="524">
        <f t="shared" si="115"/>
        <v>3714.6875</v>
      </c>
      <c r="L338" s="524">
        <f t="shared" si="115"/>
        <v>3893.9375</v>
      </c>
      <c r="M338" s="169">
        <f t="shared" si="115"/>
        <v>4237.3874999999998</v>
      </c>
      <c r="N338" s="169">
        <f t="shared" si="108"/>
        <v>4351.890625</v>
      </c>
      <c r="O338" s="172">
        <f t="shared" si="109"/>
        <v>4468.9156249999996</v>
      </c>
      <c r="P338" s="633">
        <f t="shared" si="116"/>
        <v>158.875</v>
      </c>
      <c r="Q338" s="628">
        <f t="shared" si="116"/>
        <v>177.4375</v>
      </c>
      <c r="R338" s="628">
        <f t="shared" si="116"/>
        <v>188.6875</v>
      </c>
      <c r="S338" s="514">
        <f t="shared" si="116"/>
        <v>148.53750000000036</v>
      </c>
      <c r="T338" s="514">
        <f t="shared" si="111"/>
        <v>149.703125</v>
      </c>
      <c r="U338" s="515">
        <f t="shared" si="112"/>
        <v>151.02812499999982</v>
      </c>
      <c r="V338" s="519">
        <v>3950</v>
      </c>
      <c r="W338" s="145">
        <f t="shared" si="117"/>
        <v>4247</v>
      </c>
      <c r="X338" s="145">
        <f t="shared" si="118"/>
        <v>4460</v>
      </c>
      <c r="Y338" s="145">
        <f t="shared" si="119"/>
        <v>4683</v>
      </c>
      <c r="Z338" s="145">
        <f t="shared" si="120"/>
        <v>4801</v>
      </c>
      <c r="AA338" s="528">
        <f t="shared" si="121"/>
        <v>4922</v>
      </c>
      <c r="AB338" s="623">
        <f t="shared" si="122"/>
        <v>635.5</v>
      </c>
      <c r="AC338" s="624">
        <f t="shared" si="127"/>
        <v>709.75</v>
      </c>
      <c r="AD338" s="624">
        <f t="shared" si="128"/>
        <v>754.75</v>
      </c>
      <c r="AE338" s="546">
        <f t="shared" si="129"/>
        <v>594.15000000000055</v>
      </c>
      <c r="AF338" s="546">
        <f t="shared" si="130"/>
        <v>598.8125</v>
      </c>
      <c r="AG338" s="547">
        <f t="shared" si="131"/>
        <v>604.11250000000018</v>
      </c>
      <c r="AH338" s="588">
        <v>1.58</v>
      </c>
      <c r="AI338" s="147">
        <f t="shared" si="114"/>
        <v>1.6985000000000001</v>
      </c>
      <c r="AJ338" s="147">
        <f t="shared" si="123"/>
        <v>1.783425</v>
      </c>
      <c r="AK338" s="147">
        <f t="shared" si="124"/>
        <v>1.87259625</v>
      </c>
      <c r="AL338" s="147">
        <f t="shared" si="125"/>
        <v>1.91941115625</v>
      </c>
      <c r="AM338" s="148">
        <f t="shared" si="126"/>
        <v>1.9673964351562501</v>
      </c>
    </row>
    <row r="339" spans="1:39" ht="15" customHeight="1" x14ac:dyDescent="0.2">
      <c r="A339" s="1029"/>
      <c r="B339" s="180" t="s">
        <v>111</v>
      </c>
      <c r="C339" s="208" t="s">
        <v>122</v>
      </c>
      <c r="D339" s="87">
        <v>3162.75</v>
      </c>
      <c r="E339" s="84">
        <v>3376</v>
      </c>
      <c r="F339" s="84">
        <v>3536.5</v>
      </c>
      <c r="G339" s="169">
        <v>3889.4375</v>
      </c>
      <c r="H339" s="169">
        <v>3995.7374999999997</v>
      </c>
      <c r="I339" s="607">
        <v>4104.3999999999996</v>
      </c>
      <c r="J339" s="523">
        <f t="shared" si="115"/>
        <v>3347.0625</v>
      </c>
      <c r="K339" s="524">
        <f t="shared" si="115"/>
        <v>3580.25</v>
      </c>
      <c r="L339" s="524">
        <f t="shared" si="115"/>
        <v>3753.125</v>
      </c>
      <c r="M339" s="169">
        <f t="shared" si="115"/>
        <v>4073.078125</v>
      </c>
      <c r="N339" s="169">
        <f t="shared" si="108"/>
        <v>4181.8031249999995</v>
      </c>
      <c r="O339" s="172">
        <f t="shared" si="109"/>
        <v>4293.0499999999993</v>
      </c>
      <c r="P339" s="633">
        <f t="shared" si="116"/>
        <v>184.3125</v>
      </c>
      <c r="Q339" s="628">
        <f t="shared" si="116"/>
        <v>204.25</v>
      </c>
      <c r="R339" s="628">
        <f t="shared" si="116"/>
        <v>216.625</v>
      </c>
      <c r="S339" s="514">
        <f t="shared" si="116"/>
        <v>183.640625</v>
      </c>
      <c r="T339" s="514">
        <f t="shared" si="111"/>
        <v>186.06562499999973</v>
      </c>
      <c r="U339" s="515">
        <f t="shared" si="112"/>
        <v>188.64999999999964</v>
      </c>
      <c r="V339" s="519">
        <v>3900</v>
      </c>
      <c r="W339" s="145">
        <f t="shared" si="117"/>
        <v>4193</v>
      </c>
      <c r="X339" s="145">
        <f t="shared" si="118"/>
        <v>4403</v>
      </c>
      <c r="Y339" s="145">
        <f t="shared" si="119"/>
        <v>4624</v>
      </c>
      <c r="Z339" s="145">
        <f t="shared" si="120"/>
        <v>4740</v>
      </c>
      <c r="AA339" s="528">
        <f t="shared" si="121"/>
        <v>4859</v>
      </c>
      <c r="AB339" s="623">
        <f t="shared" si="122"/>
        <v>737.25</v>
      </c>
      <c r="AC339" s="624">
        <f t="shared" si="127"/>
        <v>817</v>
      </c>
      <c r="AD339" s="624">
        <f t="shared" si="128"/>
        <v>866.5</v>
      </c>
      <c r="AE339" s="546">
        <f t="shared" si="129"/>
        <v>734.5625</v>
      </c>
      <c r="AF339" s="546">
        <f t="shared" si="130"/>
        <v>744.26250000000027</v>
      </c>
      <c r="AG339" s="547">
        <f t="shared" si="131"/>
        <v>754.60000000000036</v>
      </c>
      <c r="AH339" s="588">
        <v>1.56</v>
      </c>
      <c r="AI339" s="147">
        <f t="shared" si="114"/>
        <v>1.677</v>
      </c>
      <c r="AJ339" s="147">
        <f t="shared" si="123"/>
        <v>1.76085</v>
      </c>
      <c r="AK339" s="147">
        <f t="shared" si="124"/>
        <v>1.8488925</v>
      </c>
      <c r="AL339" s="147">
        <f t="shared" si="125"/>
        <v>1.8951148125000001</v>
      </c>
      <c r="AM339" s="148">
        <f t="shared" si="126"/>
        <v>1.9424926828125002</v>
      </c>
    </row>
    <row r="340" spans="1:39" ht="15.75" customHeight="1" thickBot="1" x14ac:dyDescent="0.25">
      <c r="A340" s="1030"/>
      <c r="B340" s="209" t="s">
        <v>83</v>
      </c>
      <c r="C340" s="210" t="s">
        <v>122</v>
      </c>
      <c r="D340" s="89">
        <v>3090.5</v>
      </c>
      <c r="E340" s="90">
        <v>3275.5</v>
      </c>
      <c r="F340" s="90">
        <v>3407.5</v>
      </c>
      <c r="G340" s="173">
        <v>3714.5374999999995</v>
      </c>
      <c r="H340" s="173">
        <v>3790.15</v>
      </c>
      <c r="I340" s="608">
        <v>3867.625</v>
      </c>
      <c r="J340" s="525">
        <f t="shared" si="115"/>
        <v>3280.375</v>
      </c>
      <c r="K340" s="526">
        <f t="shared" si="115"/>
        <v>3491.375</v>
      </c>
      <c r="L340" s="526">
        <f t="shared" si="115"/>
        <v>3642.125</v>
      </c>
      <c r="M340" s="173">
        <f t="shared" si="115"/>
        <v>3926.9031249999998</v>
      </c>
      <c r="N340" s="173">
        <f t="shared" si="108"/>
        <v>4012.3625000000002</v>
      </c>
      <c r="O340" s="174">
        <f t="shared" si="109"/>
        <v>4099.71875</v>
      </c>
      <c r="P340" s="634">
        <f t="shared" si="116"/>
        <v>189.875</v>
      </c>
      <c r="Q340" s="630">
        <f t="shared" si="116"/>
        <v>215.875</v>
      </c>
      <c r="R340" s="630">
        <f t="shared" si="116"/>
        <v>234.625</v>
      </c>
      <c r="S340" s="516">
        <f t="shared" si="116"/>
        <v>212.36562500000036</v>
      </c>
      <c r="T340" s="516">
        <f t="shared" si="111"/>
        <v>222.21250000000009</v>
      </c>
      <c r="U340" s="517">
        <f t="shared" si="112"/>
        <v>232.09375</v>
      </c>
      <c r="V340" s="520">
        <v>3850</v>
      </c>
      <c r="W340" s="164">
        <f t="shared" si="117"/>
        <v>4139</v>
      </c>
      <c r="X340" s="164">
        <f t="shared" si="118"/>
        <v>4346</v>
      </c>
      <c r="Y340" s="164">
        <f t="shared" si="119"/>
        <v>4564</v>
      </c>
      <c r="Z340" s="164">
        <f t="shared" si="120"/>
        <v>4679</v>
      </c>
      <c r="AA340" s="529">
        <f t="shared" si="121"/>
        <v>4796</v>
      </c>
      <c r="AB340" s="625">
        <f t="shared" si="122"/>
        <v>759.5</v>
      </c>
      <c r="AC340" s="626">
        <f t="shared" si="127"/>
        <v>863.5</v>
      </c>
      <c r="AD340" s="626">
        <f t="shared" si="128"/>
        <v>938.5</v>
      </c>
      <c r="AE340" s="549">
        <f t="shared" si="129"/>
        <v>849.46250000000055</v>
      </c>
      <c r="AF340" s="549">
        <f t="shared" si="130"/>
        <v>888.84999999999991</v>
      </c>
      <c r="AG340" s="550">
        <f t="shared" si="131"/>
        <v>928.375</v>
      </c>
      <c r="AH340" s="589">
        <v>1.54</v>
      </c>
      <c r="AI340" s="149">
        <f t="shared" si="114"/>
        <v>1.6555</v>
      </c>
      <c r="AJ340" s="149">
        <f t="shared" si="123"/>
        <v>1.738275</v>
      </c>
      <c r="AK340" s="149">
        <f t="shared" si="124"/>
        <v>1.8251887500000001</v>
      </c>
      <c r="AL340" s="149">
        <f t="shared" si="125"/>
        <v>1.8708184687500002</v>
      </c>
      <c r="AM340" s="150">
        <f t="shared" si="126"/>
        <v>1.9175889304687503</v>
      </c>
    </row>
    <row r="341" spans="1:39" x14ac:dyDescent="0.2">
      <c r="A341" s="1028">
        <v>12</v>
      </c>
      <c r="B341" s="187" t="s">
        <v>227</v>
      </c>
      <c r="C341" s="218" t="s">
        <v>81</v>
      </c>
      <c r="D341" s="160">
        <v>3239.5</v>
      </c>
      <c r="E341" s="161">
        <v>3458.5</v>
      </c>
      <c r="F341" s="161">
        <v>3622.75</v>
      </c>
      <c r="G341" s="170">
        <v>3988.7999999999997</v>
      </c>
      <c r="H341" s="170">
        <v>4097.8249999999998</v>
      </c>
      <c r="I341" s="606">
        <v>4210.0749999999998</v>
      </c>
      <c r="J341" s="521">
        <f t="shared" si="115"/>
        <v>3417.125</v>
      </c>
      <c r="K341" s="522">
        <f t="shared" si="115"/>
        <v>3655.625</v>
      </c>
      <c r="L341" s="522">
        <f t="shared" si="115"/>
        <v>3832.0625</v>
      </c>
      <c r="M341" s="170">
        <f t="shared" si="115"/>
        <v>4162.3499999999995</v>
      </c>
      <c r="N341" s="170">
        <f t="shared" si="108"/>
        <v>4273.6187499999996</v>
      </c>
      <c r="O341" s="171">
        <f t="shared" si="109"/>
        <v>4388.0562499999996</v>
      </c>
      <c r="P341" s="632">
        <f t="shared" si="116"/>
        <v>177.625</v>
      </c>
      <c r="Q341" s="629">
        <f t="shared" si="116"/>
        <v>197.125</v>
      </c>
      <c r="R341" s="629">
        <f t="shared" si="116"/>
        <v>209.3125</v>
      </c>
      <c r="S341" s="512">
        <f t="shared" si="116"/>
        <v>173.54999999999973</v>
      </c>
      <c r="T341" s="512">
        <f t="shared" si="111"/>
        <v>175.79374999999982</v>
      </c>
      <c r="U341" s="513">
        <f t="shared" si="112"/>
        <v>177.98124999999982</v>
      </c>
      <c r="V341" s="518">
        <v>3950</v>
      </c>
      <c r="W341" s="162">
        <f t="shared" si="117"/>
        <v>4247</v>
      </c>
      <c r="X341" s="162">
        <f t="shared" si="118"/>
        <v>4460</v>
      </c>
      <c r="Y341" s="162">
        <f t="shared" si="119"/>
        <v>4683</v>
      </c>
      <c r="Z341" s="162">
        <f t="shared" si="120"/>
        <v>4801</v>
      </c>
      <c r="AA341" s="527">
        <f t="shared" si="121"/>
        <v>4922</v>
      </c>
      <c r="AB341" s="622">
        <f t="shared" si="122"/>
        <v>710.5</v>
      </c>
      <c r="AC341" s="627">
        <f t="shared" si="127"/>
        <v>788.5</v>
      </c>
      <c r="AD341" s="627">
        <f t="shared" si="128"/>
        <v>837.25</v>
      </c>
      <c r="AE341" s="543">
        <f t="shared" si="129"/>
        <v>694.20000000000027</v>
      </c>
      <c r="AF341" s="543">
        <f t="shared" si="130"/>
        <v>703.17500000000018</v>
      </c>
      <c r="AG341" s="544">
        <f t="shared" si="131"/>
        <v>711.92500000000018</v>
      </c>
      <c r="AH341" s="587">
        <v>1.58</v>
      </c>
      <c r="AI341" s="152">
        <f t="shared" si="114"/>
        <v>1.6985000000000001</v>
      </c>
      <c r="AJ341" s="152">
        <f t="shared" si="123"/>
        <v>1.783425</v>
      </c>
      <c r="AK341" s="152">
        <f t="shared" si="124"/>
        <v>1.87259625</v>
      </c>
      <c r="AL341" s="152">
        <f t="shared" si="125"/>
        <v>1.91941115625</v>
      </c>
      <c r="AM341" s="153">
        <f t="shared" si="126"/>
        <v>1.9673964351562501</v>
      </c>
    </row>
    <row r="342" spans="1:39" ht="15" customHeight="1" x14ac:dyDescent="0.2">
      <c r="A342" s="1029"/>
      <c r="B342" s="179" t="s">
        <v>104</v>
      </c>
      <c r="C342" s="215" t="s">
        <v>81</v>
      </c>
      <c r="D342" s="87">
        <v>3176</v>
      </c>
      <c r="E342" s="84">
        <v>3389.5</v>
      </c>
      <c r="F342" s="84">
        <v>3550</v>
      </c>
      <c r="G342" s="169">
        <v>3910.3250000000003</v>
      </c>
      <c r="H342" s="169">
        <v>4017.8499999999995</v>
      </c>
      <c r="I342" s="607">
        <v>4127.2375000000002</v>
      </c>
      <c r="J342" s="523">
        <f t="shared" si="115"/>
        <v>3344.5</v>
      </c>
      <c r="K342" s="524">
        <f t="shared" si="115"/>
        <v>3576.875</v>
      </c>
      <c r="L342" s="524">
        <f t="shared" si="115"/>
        <v>3749</v>
      </c>
      <c r="M342" s="169">
        <f t="shared" si="115"/>
        <v>4073.7437500000001</v>
      </c>
      <c r="N342" s="169">
        <f t="shared" si="108"/>
        <v>4183.1374999999998</v>
      </c>
      <c r="O342" s="172">
        <f t="shared" si="109"/>
        <v>4294.4281250000004</v>
      </c>
      <c r="P342" s="633">
        <f t="shared" si="116"/>
        <v>168.5</v>
      </c>
      <c r="Q342" s="628">
        <f t="shared" si="116"/>
        <v>187.375</v>
      </c>
      <c r="R342" s="628">
        <f t="shared" si="116"/>
        <v>199</v>
      </c>
      <c r="S342" s="514">
        <f t="shared" si="116"/>
        <v>163.41874999999982</v>
      </c>
      <c r="T342" s="514">
        <f t="shared" si="111"/>
        <v>165.28750000000036</v>
      </c>
      <c r="U342" s="515">
        <f t="shared" si="112"/>
        <v>167.19062500000018</v>
      </c>
      <c r="V342" s="519">
        <v>3850</v>
      </c>
      <c r="W342" s="145">
        <f t="shared" si="117"/>
        <v>4139</v>
      </c>
      <c r="X342" s="145">
        <f t="shared" si="118"/>
        <v>4346</v>
      </c>
      <c r="Y342" s="145">
        <f t="shared" si="119"/>
        <v>4564</v>
      </c>
      <c r="Z342" s="145">
        <f t="shared" si="120"/>
        <v>4679</v>
      </c>
      <c r="AA342" s="528">
        <f t="shared" si="121"/>
        <v>4796</v>
      </c>
      <c r="AB342" s="623">
        <f t="shared" si="122"/>
        <v>674</v>
      </c>
      <c r="AC342" s="624">
        <f t="shared" si="127"/>
        <v>749.5</v>
      </c>
      <c r="AD342" s="624">
        <f t="shared" si="128"/>
        <v>796</v>
      </c>
      <c r="AE342" s="546">
        <f t="shared" si="129"/>
        <v>653.67499999999973</v>
      </c>
      <c r="AF342" s="546">
        <f t="shared" si="130"/>
        <v>661.15000000000055</v>
      </c>
      <c r="AG342" s="547">
        <f t="shared" si="131"/>
        <v>668.76249999999982</v>
      </c>
      <c r="AH342" s="588">
        <v>1.54</v>
      </c>
      <c r="AI342" s="147">
        <f t="shared" si="114"/>
        <v>1.6555</v>
      </c>
      <c r="AJ342" s="147">
        <f t="shared" si="123"/>
        <v>1.738275</v>
      </c>
      <c r="AK342" s="147">
        <f t="shared" si="124"/>
        <v>1.8251887500000001</v>
      </c>
      <c r="AL342" s="147">
        <f t="shared" si="125"/>
        <v>1.8708184687500002</v>
      </c>
      <c r="AM342" s="148">
        <f t="shared" si="126"/>
        <v>1.9175889304687503</v>
      </c>
    </row>
    <row r="343" spans="1:39" ht="15" customHeight="1" x14ac:dyDescent="0.2">
      <c r="A343" s="1029"/>
      <c r="B343" s="179" t="s">
        <v>105</v>
      </c>
      <c r="C343" s="215" t="s">
        <v>81</v>
      </c>
      <c r="D343" s="87">
        <v>3076.5</v>
      </c>
      <c r="E343" s="84">
        <v>3283.5</v>
      </c>
      <c r="F343" s="84">
        <v>3439.25</v>
      </c>
      <c r="G343" s="169">
        <v>3785.7750000000001</v>
      </c>
      <c r="H343" s="169">
        <v>3889.2125000000001</v>
      </c>
      <c r="I343" s="607">
        <v>3995.375</v>
      </c>
      <c r="J343" s="523">
        <f t="shared" si="115"/>
        <v>3244.875</v>
      </c>
      <c r="K343" s="524">
        <f t="shared" si="115"/>
        <v>3470.625</v>
      </c>
      <c r="L343" s="524">
        <f t="shared" si="115"/>
        <v>3637.9375</v>
      </c>
      <c r="M343" s="169">
        <f t="shared" si="115"/>
        <v>3950.8312500000002</v>
      </c>
      <c r="N343" s="169">
        <f t="shared" si="108"/>
        <v>4056.4093750000002</v>
      </c>
      <c r="O343" s="172">
        <f t="shared" si="109"/>
        <v>4164.53125</v>
      </c>
      <c r="P343" s="633">
        <f t="shared" si="116"/>
        <v>168.375</v>
      </c>
      <c r="Q343" s="628">
        <f t="shared" si="116"/>
        <v>187.125</v>
      </c>
      <c r="R343" s="628">
        <f t="shared" si="116"/>
        <v>198.6875</v>
      </c>
      <c r="S343" s="514">
        <f t="shared" si="116"/>
        <v>165.05625000000009</v>
      </c>
      <c r="T343" s="514">
        <f t="shared" si="111"/>
        <v>167.19687500000009</v>
      </c>
      <c r="U343" s="515">
        <f t="shared" si="112"/>
        <v>169.15625</v>
      </c>
      <c r="V343" s="519">
        <v>3750</v>
      </c>
      <c r="W343" s="145">
        <f t="shared" si="117"/>
        <v>4032</v>
      </c>
      <c r="X343" s="145">
        <f t="shared" si="118"/>
        <v>4234</v>
      </c>
      <c r="Y343" s="145">
        <f t="shared" si="119"/>
        <v>4446</v>
      </c>
      <c r="Z343" s="145">
        <f t="shared" si="120"/>
        <v>4558</v>
      </c>
      <c r="AA343" s="528">
        <f t="shared" si="121"/>
        <v>4672</v>
      </c>
      <c r="AB343" s="623">
        <f t="shared" si="122"/>
        <v>673.5</v>
      </c>
      <c r="AC343" s="624">
        <f t="shared" si="127"/>
        <v>748.5</v>
      </c>
      <c r="AD343" s="624">
        <f t="shared" si="128"/>
        <v>794.75</v>
      </c>
      <c r="AE343" s="546">
        <f t="shared" si="129"/>
        <v>660.22499999999991</v>
      </c>
      <c r="AF343" s="546">
        <f t="shared" si="130"/>
        <v>668.78749999999991</v>
      </c>
      <c r="AG343" s="547">
        <f t="shared" si="131"/>
        <v>676.625</v>
      </c>
      <c r="AH343" s="588">
        <v>1.5</v>
      </c>
      <c r="AI343" s="147">
        <f t="shared" si="114"/>
        <v>1.6125</v>
      </c>
      <c r="AJ343" s="147">
        <f t="shared" si="123"/>
        <v>1.693125</v>
      </c>
      <c r="AK343" s="147">
        <f t="shared" si="124"/>
        <v>1.7777812500000001</v>
      </c>
      <c r="AL343" s="147">
        <f t="shared" si="125"/>
        <v>1.82222578125</v>
      </c>
      <c r="AM343" s="148">
        <f t="shared" si="126"/>
        <v>1.8677814257812499</v>
      </c>
    </row>
    <row r="344" spans="1:39" ht="15.75" customHeight="1" thickBot="1" x14ac:dyDescent="0.25">
      <c r="A344" s="1030"/>
      <c r="B344" s="190" t="s">
        <v>83</v>
      </c>
      <c r="C344" s="216" t="s">
        <v>81</v>
      </c>
      <c r="D344" s="89">
        <v>2951.75</v>
      </c>
      <c r="E344" s="90">
        <v>3126.25</v>
      </c>
      <c r="F344" s="90">
        <v>3251.5</v>
      </c>
      <c r="G344" s="173">
        <v>3546.6624999999995</v>
      </c>
      <c r="H344" s="173">
        <v>3618.2750000000001</v>
      </c>
      <c r="I344" s="608">
        <v>3691.3875000000003</v>
      </c>
      <c r="J344" s="525">
        <f t="shared" si="115"/>
        <v>3116.3125</v>
      </c>
      <c r="K344" s="526">
        <f t="shared" si="115"/>
        <v>3314.9375</v>
      </c>
      <c r="L344" s="526">
        <f t="shared" si="115"/>
        <v>3457.625</v>
      </c>
      <c r="M344" s="173">
        <f t="shared" si="115"/>
        <v>3729.9968749999998</v>
      </c>
      <c r="N344" s="173">
        <f t="shared" si="108"/>
        <v>3810.4562500000002</v>
      </c>
      <c r="O344" s="174">
        <f t="shared" si="109"/>
        <v>3892.7906250000001</v>
      </c>
      <c r="P344" s="634">
        <f t="shared" si="116"/>
        <v>164.5625</v>
      </c>
      <c r="Q344" s="630">
        <f t="shared" si="116"/>
        <v>188.6875</v>
      </c>
      <c r="R344" s="630">
        <f t="shared" si="116"/>
        <v>206.125</v>
      </c>
      <c r="S344" s="516">
        <f t="shared" si="116"/>
        <v>183.33437500000036</v>
      </c>
      <c r="T344" s="516">
        <f t="shared" si="111"/>
        <v>192.18125000000009</v>
      </c>
      <c r="U344" s="517">
        <f t="shared" si="112"/>
        <v>201.40312499999982</v>
      </c>
      <c r="V344" s="520">
        <v>3610</v>
      </c>
      <c r="W344" s="164">
        <f t="shared" si="117"/>
        <v>3881</v>
      </c>
      <c r="X344" s="164">
        <f t="shared" si="118"/>
        <v>4076</v>
      </c>
      <c r="Y344" s="164">
        <f t="shared" si="119"/>
        <v>4280</v>
      </c>
      <c r="Z344" s="164">
        <f t="shared" si="120"/>
        <v>4387</v>
      </c>
      <c r="AA344" s="529">
        <f t="shared" si="121"/>
        <v>4497</v>
      </c>
      <c r="AB344" s="625">
        <f t="shared" si="122"/>
        <v>658.25</v>
      </c>
      <c r="AC344" s="626">
        <f t="shared" si="127"/>
        <v>754.75</v>
      </c>
      <c r="AD344" s="626">
        <f t="shared" si="128"/>
        <v>824.5</v>
      </c>
      <c r="AE344" s="549">
        <f t="shared" si="129"/>
        <v>733.33750000000055</v>
      </c>
      <c r="AF344" s="549">
        <f t="shared" si="130"/>
        <v>768.72499999999991</v>
      </c>
      <c r="AG344" s="550">
        <f t="shared" si="131"/>
        <v>805.61249999999973</v>
      </c>
      <c r="AH344" s="589">
        <v>1.44</v>
      </c>
      <c r="AI344" s="149">
        <f t="shared" si="114"/>
        <v>1.548</v>
      </c>
      <c r="AJ344" s="149">
        <f t="shared" si="123"/>
        <v>1.6254</v>
      </c>
      <c r="AK344" s="149">
        <f t="shared" si="124"/>
        <v>1.7066699999999999</v>
      </c>
      <c r="AL344" s="149">
        <f t="shared" si="125"/>
        <v>1.7493367499999999</v>
      </c>
      <c r="AM344" s="150">
        <f t="shared" si="126"/>
        <v>1.7930701687499999</v>
      </c>
    </row>
    <row r="345" spans="1:39" x14ac:dyDescent="0.2">
      <c r="A345" s="211"/>
      <c r="B345" s="212"/>
      <c r="C345" s="213"/>
      <c r="D345" s="948"/>
      <c r="E345" s="949"/>
      <c r="F345" s="949"/>
      <c r="G345" s="949"/>
      <c r="H345" s="950"/>
      <c r="I345" s="664"/>
      <c r="J345" s="948"/>
      <c r="K345" s="949"/>
      <c r="L345" s="949"/>
      <c r="M345" s="949"/>
      <c r="N345" s="950"/>
      <c r="O345" s="665"/>
      <c r="P345" s="948"/>
      <c r="Q345" s="949"/>
      <c r="R345" s="949"/>
      <c r="S345" s="949"/>
      <c r="T345" s="950"/>
      <c r="U345" s="664"/>
      <c r="V345" s="948"/>
      <c r="W345" s="949"/>
      <c r="X345" s="949"/>
      <c r="Y345" s="949"/>
      <c r="Z345" s="950"/>
      <c r="AA345" s="664"/>
      <c r="AB345" s="1017"/>
      <c r="AC345" s="1018"/>
      <c r="AD345" s="1018"/>
      <c r="AE345" s="1018"/>
      <c r="AF345" s="1018"/>
      <c r="AG345" s="665"/>
      <c r="AH345" s="151"/>
      <c r="AI345" s="151"/>
      <c r="AJ345" s="151"/>
      <c r="AK345" s="151"/>
      <c r="AL345" s="151"/>
      <c r="AM345" s="151"/>
    </row>
    <row r="346" spans="1:39" ht="13.5" thickBot="1" x14ac:dyDescent="0.25">
      <c r="A346" s="211"/>
      <c r="B346" s="212"/>
      <c r="C346" s="213"/>
      <c r="D346" s="956"/>
      <c r="E346" s="957"/>
      <c r="F346" s="957"/>
      <c r="G346" s="957"/>
      <c r="H346" s="958"/>
      <c r="I346" s="666"/>
      <c r="J346" s="956"/>
      <c r="K346" s="957"/>
      <c r="L346" s="957"/>
      <c r="M346" s="957"/>
      <c r="N346" s="958"/>
      <c r="O346" s="666"/>
      <c r="P346" s="956"/>
      <c r="Q346" s="957"/>
      <c r="R346" s="957"/>
      <c r="S346" s="957"/>
      <c r="T346" s="958"/>
      <c r="U346" s="667"/>
      <c r="V346" s="956"/>
      <c r="W346" s="957"/>
      <c r="X346" s="957"/>
      <c r="Y346" s="957"/>
      <c r="Z346" s="958"/>
      <c r="AA346" s="667"/>
      <c r="AB346" s="996"/>
      <c r="AC346" s="997"/>
      <c r="AD346" s="997"/>
      <c r="AE346" s="997"/>
      <c r="AF346" s="997"/>
      <c r="AG346" s="666"/>
      <c r="AH346" s="151"/>
      <c r="AI346" s="151"/>
      <c r="AJ346" s="151"/>
      <c r="AK346" s="151"/>
      <c r="AL346" s="151"/>
      <c r="AM346" s="151"/>
    </row>
    <row r="347" spans="1:39" ht="13.5" thickBot="1" x14ac:dyDescent="0.25"/>
    <row r="348" spans="1:39" ht="12.75" customHeight="1" x14ac:dyDescent="0.2">
      <c r="D348" s="959">
        <v>2021</v>
      </c>
      <c r="E348" s="959"/>
      <c r="F348" s="959"/>
      <c r="G348" s="959"/>
      <c r="H348" s="959"/>
      <c r="I348" s="960"/>
      <c r="J348" s="963" t="s">
        <v>373</v>
      </c>
      <c r="K348" s="964"/>
      <c r="L348" s="964"/>
      <c r="M348" s="964"/>
      <c r="N348" s="964"/>
      <c r="O348" s="965"/>
      <c r="P348" s="969" t="s">
        <v>375</v>
      </c>
      <c r="Q348" s="969"/>
      <c r="R348" s="969"/>
      <c r="S348" s="969"/>
      <c r="T348" s="969"/>
      <c r="U348" s="970"/>
      <c r="V348" s="975" t="s">
        <v>374</v>
      </c>
      <c r="W348" s="976"/>
      <c r="X348" s="976"/>
      <c r="Y348" s="976"/>
      <c r="Z348" s="976"/>
      <c r="AA348" s="976"/>
      <c r="AB348" s="976"/>
      <c r="AC348" s="976"/>
      <c r="AD348" s="976"/>
      <c r="AE348" s="976"/>
      <c r="AF348" s="976"/>
      <c r="AG348" s="976"/>
      <c r="AH348" s="976"/>
      <c r="AI348" s="976"/>
      <c r="AJ348" s="976"/>
      <c r="AK348" s="976"/>
      <c r="AL348" s="976"/>
      <c r="AM348" s="977"/>
    </row>
    <row r="349" spans="1:39" ht="13.5" customHeight="1" thickBot="1" x14ac:dyDescent="0.25">
      <c r="D349" s="961"/>
      <c r="E349" s="961"/>
      <c r="F349" s="961"/>
      <c r="G349" s="961"/>
      <c r="H349" s="961"/>
      <c r="I349" s="962"/>
      <c r="J349" s="966"/>
      <c r="K349" s="967"/>
      <c r="L349" s="967"/>
      <c r="M349" s="967"/>
      <c r="N349" s="967"/>
      <c r="O349" s="968"/>
      <c r="P349" s="971"/>
      <c r="Q349" s="971"/>
      <c r="R349" s="971"/>
      <c r="S349" s="971"/>
      <c r="T349" s="971"/>
      <c r="U349" s="972"/>
      <c r="V349" s="978"/>
      <c r="W349" s="979"/>
      <c r="X349" s="979"/>
      <c r="Y349" s="979"/>
      <c r="Z349" s="979"/>
      <c r="AA349" s="979"/>
      <c r="AB349" s="979"/>
      <c r="AC349" s="979"/>
      <c r="AD349" s="979"/>
      <c r="AE349" s="979"/>
      <c r="AF349" s="979"/>
      <c r="AG349" s="979"/>
      <c r="AH349" s="979"/>
      <c r="AI349" s="979"/>
      <c r="AJ349" s="979"/>
      <c r="AK349" s="979"/>
      <c r="AL349" s="979"/>
      <c r="AM349" s="980"/>
    </row>
    <row r="350" spans="1:39" ht="13.5" thickBot="1" x14ac:dyDescent="0.25">
      <c r="A350" s="1033" t="s">
        <v>337</v>
      </c>
      <c r="B350" s="1034"/>
      <c r="C350" s="1035"/>
      <c r="D350" s="125" t="s">
        <v>30</v>
      </c>
      <c r="E350" s="126">
        <v>2300</v>
      </c>
      <c r="F350" s="953"/>
      <c r="G350" s="954"/>
      <c r="H350" s="955"/>
      <c r="I350" s="128"/>
      <c r="J350" s="1001" t="s">
        <v>31</v>
      </c>
      <c r="K350" s="951"/>
      <c r="L350" s="951"/>
      <c r="M350" s="951"/>
      <c r="N350" s="951"/>
      <c r="O350" s="952"/>
      <c r="P350" s="125" t="s">
        <v>30</v>
      </c>
      <c r="Q350" s="126">
        <v>2550</v>
      </c>
      <c r="R350" s="953"/>
      <c r="S350" s="954"/>
      <c r="T350" s="955"/>
      <c r="U350" s="128"/>
      <c r="V350" s="951" t="s">
        <v>31</v>
      </c>
      <c r="W350" s="951"/>
      <c r="X350" s="951"/>
      <c r="Y350" s="951"/>
      <c r="Z350" s="951"/>
      <c r="AA350" s="952"/>
      <c r="AB350" s="125" t="s">
        <v>30</v>
      </c>
      <c r="AC350" s="126">
        <v>2500</v>
      </c>
      <c r="AD350" s="953"/>
      <c r="AE350" s="954"/>
      <c r="AF350" s="955"/>
      <c r="AG350" s="128"/>
      <c r="AH350" s="1001" t="s">
        <v>31</v>
      </c>
      <c r="AI350" s="951"/>
      <c r="AJ350" s="951"/>
      <c r="AK350" s="951"/>
      <c r="AL350" s="951"/>
      <c r="AM350" s="952"/>
    </row>
    <row r="351" spans="1:39" ht="28.5" customHeight="1" thickBot="1" x14ac:dyDescent="0.25">
      <c r="A351" s="1036"/>
      <c r="B351" s="1037"/>
      <c r="C351" s="1038"/>
      <c r="D351" s="1011" t="s">
        <v>33</v>
      </c>
      <c r="E351" s="1012"/>
      <c r="F351" s="1012"/>
      <c r="G351" s="1012"/>
      <c r="H351" s="1012"/>
      <c r="I351" s="1013"/>
      <c r="J351" s="1014" t="s">
        <v>377</v>
      </c>
      <c r="K351" s="1015"/>
      <c r="L351" s="1015"/>
      <c r="M351" s="1015"/>
      <c r="N351" s="1015"/>
      <c r="O351" s="1016"/>
      <c r="P351" s="1005" t="s">
        <v>32</v>
      </c>
      <c r="Q351" s="1006"/>
      <c r="R351" s="1006"/>
      <c r="S351" s="1006"/>
      <c r="T351" s="1006"/>
      <c r="U351" s="1007"/>
      <c r="V351" s="1039" t="s">
        <v>32</v>
      </c>
      <c r="W351" s="999"/>
      <c r="X351" s="999"/>
      <c r="Y351" s="999"/>
      <c r="Z351" s="999"/>
      <c r="AA351" s="1000"/>
      <c r="AB351" s="998" t="s">
        <v>32</v>
      </c>
      <c r="AC351" s="999"/>
      <c r="AD351" s="999"/>
      <c r="AE351" s="999"/>
      <c r="AF351" s="999"/>
      <c r="AG351" s="1000"/>
      <c r="AH351" s="998" t="s">
        <v>32</v>
      </c>
      <c r="AI351" s="999"/>
      <c r="AJ351" s="999"/>
      <c r="AK351" s="999"/>
      <c r="AL351" s="999"/>
      <c r="AM351" s="1000"/>
    </row>
    <row r="352" spans="1:39" ht="30.75" customHeight="1" x14ac:dyDescent="0.2">
      <c r="A352" s="1019" t="s">
        <v>10</v>
      </c>
      <c r="B352" s="1022" t="s">
        <v>334</v>
      </c>
      <c r="C352" s="1025" t="s">
        <v>12</v>
      </c>
      <c r="D352" s="986" t="s">
        <v>392</v>
      </c>
      <c r="E352" s="987"/>
      <c r="F352" s="987"/>
      <c r="G352" s="987"/>
      <c r="H352" s="987"/>
      <c r="I352" s="988"/>
      <c r="J352" s="993" t="s">
        <v>378</v>
      </c>
      <c r="K352" s="994"/>
      <c r="L352" s="994"/>
      <c r="M352" s="994"/>
      <c r="N352" s="994"/>
      <c r="O352" s="995"/>
      <c r="P352" s="981" t="s">
        <v>376</v>
      </c>
      <c r="Q352" s="982"/>
      <c r="R352" s="982"/>
      <c r="S352" s="982"/>
      <c r="T352" s="982"/>
      <c r="U352" s="983"/>
      <c r="V352" s="984" t="s">
        <v>202</v>
      </c>
      <c r="W352" s="984"/>
      <c r="X352" s="984"/>
      <c r="Y352" s="984"/>
      <c r="Z352" s="984"/>
      <c r="AA352" s="985"/>
      <c r="AB352" s="981" t="s">
        <v>379</v>
      </c>
      <c r="AC352" s="982"/>
      <c r="AD352" s="982"/>
      <c r="AE352" s="982"/>
      <c r="AF352" s="982"/>
      <c r="AG352" s="983"/>
      <c r="AH352" s="986" t="s">
        <v>71</v>
      </c>
      <c r="AI352" s="987"/>
      <c r="AJ352" s="987"/>
      <c r="AK352" s="987"/>
      <c r="AL352" s="987"/>
      <c r="AM352" s="988"/>
    </row>
    <row r="353" spans="1:39" x14ac:dyDescent="0.2">
      <c r="A353" s="1020"/>
      <c r="B353" s="1023"/>
      <c r="C353" s="1026"/>
      <c r="D353" s="129" t="s">
        <v>27</v>
      </c>
      <c r="E353" s="130" t="s">
        <v>0</v>
      </c>
      <c r="F353" s="130" t="s">
        <v>1</v>
      </c>
      <c r="G353" s="130" t="s">
        <v>2</v>
      </c>
      <c r="H353" s="130" t="s">
        <v>3</v>
      </c>
      <c r="I353" s="131" t="s">
        <v>28</v>
      </c>
      <c r="J353" s="129" t="s">
        <v>27</v>
      </c>
      <c r="K353" s="130" t="s">
        <v>0</v>
      </c>
      <c r="L353" s="130" t="s">
        <v>1</v>
      </c>
      <c r="M353" s="130" t="s">
        <v>2</v>
      </c>
      <c r="N353" s="130" t="s">
        <v>3</v>
      </c>
      <c r="O353" s="131" t="s">
        <v>28</v>
      </c>
      <c r="P353" s="129" t="s">
        <v>27</v>
      </c>
      <c r="Q353" s="130" t="s">
        <v>0</v>
      </c>
      <c r="R353" s="130" t="s">
        <v>1</v>
      </c>
      <c r="S353" s="130" t="s">
        <v>2</v>
      </c>
      <c r="T353" s="130" t="s">
        <v>3</v>
      </c>
      <c r="U353" s="131" t="s">
        <v>28</v>
      </c>
      <c r="V353" s="133" t="s">
        <v>27</v>
      </c>
      <c r="W353" s="130" t="s">
        <v>0</v>
      </c>
      <c r="X353" s="130" t="s">
        <v>1</v>
      </c>
      <c r="Y353" s="130" t="s">
        <v>2</v>
      </c>
      <c r="Z353" s="130" t="s">
        <v>3</v>
      </c>
      <c r="AA353" s="131" t="s">
        <v>28</v>
      </c>
      <c r="AB353" s="129" t="s">
        <v>27</v>
      </c>
      <c r="AC353" s="130" t="s">
        <v>0</v>
      </c>
      <c r="AD353" s="130" t="s">
        <v>1</v>
      </c>
      <c r="AE353" s="130" t="s">
        <v>2</v>
      </c>
      <c r="AF353" s="130" t="s">
        <v>3</v>
      </c>
      <c r="AG353" s="131" t="s">
        <v>28</v>
      </c>
      <c r="AH353" s="129" t="s">
        <v>27</v>
      </c>
      <c r="AI353" s="130" t="s">
        <v>0</v>
      </c>
      <c r="AJ353" s="130" t="s">
        <v>1</v>
      </c>
      <c r="AK353" s="130" t="s">
        <v>2</v>
      </c>
      <c r="AL353" s="130" t="s">
        <v>3</v>
      </c>
      <c r="AM353" s="131" t="s">
        <v>28</v>
      </c>
    </row>
    <row r="354" spans="1:39" x14ac:dyDescent="0.2">
      <c r="A354" s="1020"/>
      <c r="B354" s="1023"/>
      <c r="C354" s="1026"/>
      <c r="D354" s="134" t="s">
        <v>29</v>
      </c>
      <c r="E354" s="135">
        <v>7.4999999999999997E-2</v>
      </c>
      <c r="F354" s="136">
        <v>0.05</v>
      </c>
      <c r="G354" s="136">
        <v>0.05</v>
      </c>
      <c r="H354" s="135">
        <v>2.5000000000000001E-2</v>
      </c>
      <c r="I354" s="137">
        <v>2.5000000000000001E-2</v>
      </c>
      <c r="J354" s="134" t="s">
        <v>29</v>
      </c>
      <c r="K354" s="135">
        <v>7.4999999999999997E-2</v>
      </c>
      <c r="L354" s="136">
        <v>0.05</v>
      </c>
      <c r="M354" s="136">
        <v>0.05</v>
      </c>
      <c r="N354" s="135">
        <v>2.5000000000000001E-2</v>
      </c>
      <c r="O354" s="137">
        <v>2.5000000000000001E-2</v>
      </c>
      <c r="P354" s="134" t="s">
        <v>29</v>
      </c>
      <c r="Q354" s="135">
        <v>7.4999999999999997E-2</v>
      </c>
      <c r="R354" s="136">
        <v>0.05</v>
      </c>
      <c r="S354" s="136">
        <v>0.05</v>
      </c>
      <c r="T354" s="135">
        <v>2.5000000000000001E-2</v>
      </c>
      <c r="U354" s="137">
        <v>2.5000000000000001E-2</v>
      </c>
      <c r="V354" s="139" t="s">
        <v>29</v>
      </c>
      <c r="W354" s="135">
        <v>7.4999999999999997E-2</v>
      </c>
      <c r="X354" s="136">
        <v>0.05</v>
      </c>
      <c r="Y354" s="136">
        <v>0.05</v>
      </c>
      <c r="Z354" s="135">
        <v>2.5000000000000001E-2</v>
      </c>
      <c r="AA354" s="137">
        <v>2.5000000000000001E-2</v>
      </c>
      <c r="AB354" s="134" t="s">
        <v>29</v>
      </c>
      <c r="AC354" s="135">
        <v>7.4999999999999997E-2</v>
      </c>
      <c r="AD354" s="136">
        <v>0.05</v>
      </c>
      <c r="AE354" s="136">
        <v>0.05</v>
      </c>
      <c r="AF354" s="135">
        <v>2.5000000000000001E-2</v>
      </c>
      <c r="AG354" s="137">
        <v>2.5000000000000001E-2</v>
      </c>
      <c r="AH354" s="134" t="s">
        <v>29</v>
      </c>
      <c r="AI354" s="135">
        <v>7.4999999999999997E-2</v>
      </c>
      <c r="AJ354" s="136">
        <v>0.05</v>
      </c>
      <c r="AK354" s="136">
        <v>0.05</v>
      </c>
      <c r="AL354" s="135">
        <v>2.5000000000000001E-2</v>
      </c>
      <c r="AM354" s="137">
        <v>2.5000000000000001E-2</v>
      </c>
    </row>
    <row r="355" spans="1:39" ht="13.5" thickBot="1" x14ac:dyDescent="0.25">
      <c r="A355" s="1020"/>
      <c r="B355" s="1023"/>
      <c r="C355" s="1040"/>
      <c r="D355" s="140" t="s">
        <v>4</v>
      </c>
      <c r="E355" s="141" t="s">
        <v>5</v>
      </c>
      <c r="F355" s="141" t="s">
        <v>6</v>
      </c>
      <c r="G355" s="141" t="s">
        <v>7</v>
      </c>
      <c r="H355" s="141" t="s">
        <v>8</v>
      </c>
      <c r="I355" s="142" t="s">
        <v>9</v>
      </c>
      <c r="J355" s="140" t="s">
        <v>4</v>
      </c>
      <c r="K355" s="141" t="s">
        <v>5</v>
      </c>
      <c r="L355" s="141" t="s">
        <v>6</v>
      </c>
      <c r="M355" s="141" t="s">
        <v>7</v>
      </c>
      <c r="N355" s="141" t="s">
        <v>8</v>
      </c>
      <c r="O355" s="142" t="s">
        <v>9</v>
      </c>
      <c r="P355" s="140" t="s">
        <v>4</v>
      </c>
      <c r="Q355" s="141" t="s">
        <v>5</v>
      </c>
      <c r="R355" s="141" t="s">
        <v>6</v>
      </c>
      <c r="S355" s="141" t="s">
        <v>7</v>
      </c>
      <c r="T355" s="141" t="s">
        <v>8</v>
      </c>
      <c r="U355" s="142" t="s">
        <v>9</v>
      </c>
      <c r="V355" s="144" t="s">
        <v>4</v>
      </c>
      <c r="W355" s="141" t="s">
        <v>5</v>
      </c>
      <c r="X355" s="141" t="s">
        <v>6</v>
      </c>
      <c r="Y355" s="141" t="s">
        <v>7</v>
      </c>
      <c r="Z355" s="141" t="s">
        <v>8</v>
      </c>
      <c r="AA355" s="142" t="s">
        <v>9</v>
      </c>
      <c r="AB355" s="140" t="s">
        <v>4</v>
      </c>
      <c r="AC355" s="141" t="s">
        <v>5</v>
      </c>
      <c r="AD355" s="141" t="s">
        <v>6</v>
      </c>
      <c r="AE355" s="141" t="s">
        <v>7</v>
      </c>
      <c r="AF355" s="141" t="s">
        <v>8</v>
      </c>
      <c r="AG355" s="142" t="s">
        <v>9</v>
      </c>
      <c r="AH355" s="140" t="s">
        <v>4</v>
      </c>
      <c r="AI355" s="141" t="s">
        <v>5</v>
      </c>
      <c r="AJ355" s="141" t="s">
        <v>6</v>
      </c>
      <c r="AK355" s="141" t="s">
        <v>7</v>
      </c>
      <c r="AL355" s="141" t="s">
        <v>8</v>
      </c>
      <c r="AM355" s="142" t="s">
        <v>9</v>
      </c>
    </row>
    <row r="356" spans="1:39" ht="51" x14ac:dyDescent="0.2">
      <c r="A356" s="1008">
        <v>1</v>
      </c>
      <c r="B356" s="108" t="s">
        <v>326</v>
      </c>
      <c r="C356" s="109" t="s">
        <v>15</v>
      </c>
      <c r="D356" s="160">
        <v>4128.75</v>
      </c>
      <c r="E356" s="161">
        <v>4402.25</v>
      </c>
      <c r="F356" s="161">
        <v>4609</v>
      </c>
      <c r="G356" s="170">
        <v>5101.25</v>
      </c>
      <c r="H356" s="170">
        <v>5242.6999999999989</v>
      </c>
      <c r="I356" s="606">
        <v>5386.1500000000005</v>
      </c>
      <c r="J356" s="654">
        <f>(V356-D356)/4+D356</f>
        <v>4258.3125</v>
      </c>
      <c r="K356" s="647">
        <f t="shared" ref="K356:O371" si="132">(W356-E356)/4+E356</f>
        <v>4550.6875</v>
      </c>
      <c r="L356" s="647">
        <f t="shared" si="132"/>
        <v>4768.25</v>
      </c>
      <c r="M356" s="648">
        <f t="shared" si="132"/>
        <v>5203.1875</v>
      </c>
      <c r="N356" s="648">
        <f t="shared" si="132"/>
        <v>5343.7749999999996</v>
      </c>
      <c r="O356" s="655">
        <f t="shared" si="132"/>
        <v>5486.8625000000002</v>
      </c>
      <c r="P356" s="636">
        <f>J356-D356</f>
        <v>129.5625</v>
      </c>
      <c r="Q356" s="641">
        <f t="shared" ref="Q356:U371" si="133">K356-E356</f>
        <v>148.4375</v>
      </c>
      <c r="R356" s="641">
        <f t="shared" si="133"/>
        <v>159.25</v>
      </c>
      <c r="S356" s="555">
        <f t="shared" si="133"/>
        <v>101.9375</v>
      </c>
      <c r="T356" s="555">
        <f t="shared" si="133"/>
        <v>101.07500000000073</v>
      </c>
      <c r="U356" s="556">
        <f t="shared" si="133"/>
        <v>100.71249999999964</v>
      </c>
      <c r="V356" s="578">
        <v>4647</v>
      </c>
      <c r="W356" s="162">
        <f>ROUNDUP(V356*$W$15+V356,0)</f>
        <v>4996</v>
      </c>
      <c r="X356" s="162">
        <f>ROUNDUP(W356*$X$15+W356,0)</f>
        <v>5246</v>
      </c>
      <c r="Y356" s="162">
        <f>ROUNDUP(X356*$Y$15+X356,0)</f>
        <v>5509</v>
      </c>
      <c r="Z356" s="162">
        <f>ROUNDUP(Y356*$Z$15+Y356,0)</f>
        <v>5647</v>
      </c>
      <c r="AA356" s="163">
        <f>ROUNDUP(Z356*$AA$15+Z356,0)</f>
        <v>5789</v>
      </c>
      <c r="AB356" s="622">
        <f>V356-D356</f>
        <v>518.25</v>
      </c>
      <c r="AC356" s="627">
        <f t="shared" ref="AC356:AG371" si="134">W356-E356</f>
        <v>593.75</v>
      </c>
      <c r="AD356" s="627">
        <f t="shared" si="134"/>
        <v>637</v>
      </c>
      <c r="AE356" s="543">
        <f t="shared" si="134"/>
        <v>407.75</v>
      </c>
      <c r="AF356" s="543">
        <f t="shared" si="134"/>
        <v>404.30000000000109</v>
      </c>
      <c r="AG356" s="544">
        <f t="shared" si="134"/>
        <v>402.84999999999945</v>
      </c>
      <c r="AH356" s="581">
        <v>1.86</v>
      </c>
      <c r="AI356" s="152">
        <f t="shared" ref="AI356:AI373" si="135">AH356*$AI$15+AH356</f>
        <v>1.9995000000000001</v>
      </c>
      <c r="AJ356" s="152">
        <f>AI356*$AJ$15+AI356</f>
        <v>2.099475</v>
      </c>
      <c r="AK356" s="152">
        <f>AJ356*$AK$15+AJ356</f>
        <v>2.2044487500000001</v>
      </c>
      <c r="AL356" s="152">
        <f>AK356*$AL$15+AK356</f>
        <v>2.2595599687500001</v>
      </c>
      <c r="AM356" s="153">
        <f>AL356*$AM$15+AL356</f>
        <v>2.3160489679687499</v>
      </c>
    </row>
    <row r="357" spans="1:39" x14ac:dyDescent="0.2">
      <c r="A357" s="1009"/>
      <c r="B357" s="110" t="s">
        <v>327</v>
      </c>
      <c r="C357" s="111" t="s">
        <v>15</v>
      </c>
      <c r="D357" s="87">
        <v>3887.75</v>
      </c>
      <c r="E357" s="84">
        <v>4149</v>
      </c>
      <c r="F357" s="84">
        <v>4347</v>
      </c>
      <c r="G357" s="169">
        <v>4827.4124999999995</v>
      </c>
      <c r="H357" s="169">
        <v>4962.6374999999989</v>
      </c>
      <c r="I357" s="607">
        <v>5101.0875000000005</v>
      </c>
      <c r="J357" s="656">
        <f t="shared" ref="J357:O373" si="136">(V357-D357)/4+D357</f>
        <v>4002.0625</v>
      </c>
      <c r="K357" s="646">
        <f t="shared" si="132"/>
        <v>4279.5</v>
      </c>
      <c r="L357" s="646">
        <f t="shared" si="132"/>
        <v>4486.5</v>
      </c>
      <c r="M357" s="645">
        <f t="shared" si="132"/>
        <v>4908.3093749999998</v>
      </c>
      <c r="N357" s="645">
        <f t="shared" si="132"/>
        <v>5041.9781249999996</v>
      </c>
      <c r="O357" s="657">
        <f t="shared" si="132"/>
        <v>5178.8156250000002</v>
      </c>
      <c r="P357" s="637">
        <v>3887.75</v>
      </c>
      <c r="Q357" s="638">
        <v>4149</v>
      </c>
      <c r="R357" s="638">
        <v>4347</v>
      </c>
      <c r="S357" s="558">
        <f t="shared" si="133"/>
        <v>80.896875000000364</v>
      </c>
      <c r="T357" s="558">
        <f t="shared" si="133"/>
        <v>79.340625000000728</v>
      </c>
      <c r="U357" s="559">
        <f t="shared" si="133"/>
        <v>77.728124999999636</v>
      </c>
      <c r="V357" s="579">
        <v>4345</v>
      </c>
      <c r="W357" s="145">
        <f t="shared" ref="W357:W373" si="137">ROUNDUP(V357*$W$15+V357,0)</f>
        <v>4671</v>
      </c>
      <c r="X357" s="145">
        <f t="shared" ref="X357:X373" si="138">ROUNDUP(W357*$X$15+W357,0)</f>
        <v>4905</v>
      </c>
      <c r="Y357" s="145">
        <f t="shared" ref="Y357:Y373" si="139">ROUNDUP(X357*$Y$15+X357,0)</f>
        <v>5151</v>
      </c>
      <c r="Z357" s="145">
        <f t="shared" ref="Z357:Z373" si="140">ROUNDUP(Y357*$Z$15+Y357,0)</f>
        <v>5280</v>
      </c>
      <c r="AA357" s="146">
        <f t="shared" ref="AA357:AA373" si="141">ROUNDUP(Z357*$AA$15+Z357,0)</f>
        <v>5412</v>
      </c>
      <c r="AB357" s="623">
        <f t="shared" ref="AB357:AB373" si="142">V357-D357</f>
        <v>457.25</v>
      </c>
      <c r="AC357" s="624">
        <f t="shared" si="134"/>
        <v>522</v>
      </c>
      <c r="AD357" s="624">
        <f t="shared" si="134"/>
        <v>558</v>
      </c>
      <c r="AE357" s="546">
        <f t="shared" si="134"/>
        <v>323.58750000000055</v>
      </c>
      <c r="AF357" s="546">
        <f t="shared" si="134"/>
        <v>317.36250000000109</v>
      </c>
      <c r="AG357" s="547">
        <f t="shared" si="134"/>
        <v>310.91249999999945</v>
      </c>
      <c r="AH357" s="582">
        <v>1.74</v>
      </c>
      <c r="AI357" s="147">
        <f t="shared" si="135"/>
        <v>1.8705000000000001</v>
      </c>
      <c r="AJ357" s="147">
        <f t="shared" ref="AJ357:AJ373" si="143">AI357*$AJ$15+AI357</f>
        <v>1.9640250000000001</v>
      </c>
      <c r="AK357" s="147">
        <f t="shared" ref="AK357:AK373" si="144">AJ357*$AK$15+AJ357</f>
        <v>2.0622262500000001</v>
      </c>
      <c r="AL357" s="147">
        <f t="shared" ref="AL357:AL373" si="145">AK357*$AL$15+AK357</f>
        <v>2.1137819062500003</v>
      </c>
      <c r="AM357" s="148">
        <f t="shared" ref="AM357:AM373" si="146">AL357*$AM$15+AL357</f>
        <v>2.1666264539062503</v>
      </c>
    </row>
    <row r="358" spans="1:39" x14ac:dyDescent="0.2">
      <c r="A358" s="1009"/>
      <c r="B358" s="110" t="s">
        <v>328</v>
      </c>
      <c r="C358" s="111" t="s">
        <v>15</v>
      </c>
      <c r="D358" s="87">
        <v>3742.5</v>
      </c>
      <c r="E358" s="84">
        <v>3993.5</v>
      </c>
      <c r="F358" s="84">
        <v>4183.25</v>
      </c>
      <c r="G358" s="169">
        <v>4645.1999999999989</v>
      </c>
      <c r="H358" s="169">
        <v>4776.1999999999989</v>
      </c>
      <c r="I358" s="607">
        <v>4909.5625</v>
      </c>
      <c r="J358" s="656">
        <f t="shared" si="136"/>
        <v>3850.125</v>
      </c>
      <c r="K358" s="646">
        <f t="shared" si="132"/>
        <v>4116.625</v>
      </c>
      <c r="L358" s="646">
        <f t="shared" si="132"/>
        <v>4315.1875</v>
      </c>
      <c r="M358" s="645">
        <f t="shared" si="132"/>
        <v>4720.6499999999996</v>
      </c>
      <c r="N358" s="645">
        <f t="shared" si="132"/>
        <v>4849.8999999999996</v>
      </c>
      <c r="O358" s="657">
        <f t="shared" si="132"/>
        <v>4981.671875</v>
      </c>
      <c r="P358" s="637">
        <v>3742.5</v>
      </c>
      <c r="Q358" s="638">
        <v>3993.5</v>
      </c>
      <c r="R358" s="638">
        <v>4183.25</v>
      </c>
      <c r="S358" s="558">
        <f t="shared" si="133"/>
        <v>75.450000000000728</v>
      </c>
      <c r="T358" s="558">
        <f t="shared" si="133"/>
        <v>73.700000000000728</v>
      </c>
      <c r="U358" s="559">
        <f t="shared" si="133"/>
        <v>72.109375</v>
      </c>
      <c r="V358" s="579">
        <v>4173</v>
      </c>
      <c r="W358" s="145">
        <f t="shared" si="137"/>
        <v>4486</v>
      </c>
      <c r="X358" s="145">
        <f t="shared" si="138"/>
        <v>4711</v>
      </c>
      <c r="Y358" s="145">
        <f t="shared" si="139"/>
        <v>4947</v>
      </c>
      <c r="Z358" s="145">
        <f t="shared" si="140"/>
        <v>5071</v>
      </c>
      <c r="AA358" s="146">
        <f t="shared" si="141"/>
        <v>5198</v>
      </c>
      <c r="AB358" s="623">
        <f t="shared" si="142"/>
        <v>430.5</v>
      </c>
      <c r="AC358" s="624">
        <f t="shared" si="134"/>
        <v>492.5</v>
      </c>
      <c r="AD358" s="624">
        <f t="shared" si="134"/>
        <v>527.75</v>
      </c>
      <c r="AE358" s="546">
        <f t="shared" si="134"/>
        <v>301.80000000000109</v>
      </c>
      <c r="AF358" s="546">
        <f t="shared" si="134"/>
        <v>294.80000000000109</v>
      </c>
      <c r="AG358" s="547">
        <f t="shared" si="134"/>
        <v>288.4375</v>
      </c>
      <c r="AH358" s="582">
        <v>1.67</v>
      </c>
      <c r="AI358" s="147">
        <f t="shared" si="135"/>
        <v>1.79525</v>
      </c>
      <c r="AJ358" s="147">
        <f t="shared" si="143"/>
        <v>1.8850125</v>
      </c>
      <c r="AK358" s="147">
        <f t="shared" si="144"/>
        <v>1.9792631249999999</v>
      </c>
      <c r="AL358" s="147">
        <f t="shared" si="145"/>
        <v>2.0287447031250001</v>
      </c>
      <c r="AM358" s="148">
        <f t="shared" si="146"/>
        <v>2.079463320703125</v>
      </c>
    </row>
    <row r="359" spans="1:39" ht="13.5" thickBot="1" x14ac:dyDescent="0.25">
      <c r="A359" s="1010"/>
      <c r="B359" s="112" t="s">
        <v>130</v>
      </c>
      <c r="C359" s="113" t="s">
        <v>15</v>
      </c>
      <c r="D359" s="89">
        <v>3178</v>
      </c>
      <c r="E359" s="90">
        <v>3370</v>
      </c>
      <c r="F359" s="90">
        <v>3507.25</v>
      </c>
      <c r="G359" s="173">
        <v>3825.7874999999995</v>
      </c>
      <c r="H359" s="173">
        <v>3904.625</v>
      </c>
      <c r="I359" s="608">
        <v>3984.9625000000001</v>
      </c>
      <c r="J359" s="658">
        <f t="shared" si="136"/>
        <v>3371</v>
      </c>
      <c r="K359" s="649">
        <f t="shared" si="132"/>
        <v>3589.25</v>
      </c>
      <c r="L359" s="649">
        <f t="shared" si="132"/>
        <v>3745.4375</v>
      </c>
      <c r="M359" s="650">
        <f t="shared" si="132"/>
        <v>4040.0906249999998</v>
      </c>
      <c r="N359" s="650">
        <f t="shared" si="132"/>
        <v>4128.71875</v>
      </c>
      <c r="O359" s="659">
        <f t="shared" si="132"/>
        <v>4219.2218750000002</v>
      </c>
      <c r="P359" s="639">
        <v>3178</v>
      </c>
      <c r="Q359" s="640">
        <v>3370</v>
      </c>
      <c r="R359" s="640">
        <v>3507.25</v>
      </c>
      <c r="S359" s="561">
        <f t="shared" si="133"/>
        <v>214.30312500000036</v>
      </c>
      <c r="T359" s="561">
        <f t="shared" si="133"/>
        <v>224.09375</v>
      </c>
      <c r="U359" s="562">
        <f t="shared" si="133"/>
        <v>234.25937500000009</v>
      </c>
      <c r="V359" s="580">
        <v>3950</v>
      </c>
      <c r="W359" s="164">
        <f t="shared" si="137"/>
        <v>4247</v>
      </c>
      <c r="X359" s="164">
        <f t="shared" si="138"/>
        <v>4460</v>
      </c>
      <c r="Y359" s="164">
        <f t="shared" si="139"/>
        <v>4683</v>
      </c>
      <c r="Z359" s="164">
        <f t="shared" si="140"/>
        <v>4801</v>
      </c>
      <c r="AA359" s="165">
        <f t="shared" si="141"/>
        <v>4922</v>
      </c>
      <c r="AB359" s="625">
        <f t="shared" si="142"/>
        <v>772</v>
      </c>
      <c r="AC359" s="626">
        <f t="shared" si="134"/>
        <v>877</v>
      </c>
      <c r="AD359" s="626">
        <f t="shared" si="134"/>
        <v>952.75</v>
      </c>
      <c r="AE359" s="549">
        <f t="shared" si="134"/>
        <v>857.21250000000055</v>
      </c>
      <c r="AF359" s="549">
        <f t="shared" si="134"/>
        <v>896.375</v>
      </c>
      <c r="AG359" s="550">
        <f t="shared" si="134"/>
        <v>937.03749999999991</v>
      </c>
      <c r="AH359" s="583">
        <v>1.58</v>
      </c>
      <c r="AI359" s="149">
        <f t="shared" si="135"/>
        <v>1.6985000000000001</v>
      </c>
      <c r="AJ359" s="149">
        <f t="shared" si="143"/>
        <v>1.783425</v>
      </c>
      <c r="AK359" s="149">
        <f t="shared" si="144"/>
        <v>1.87259625</v>
      </c>
      <c r="AL359" s="149">
        <f t="shared" si="145"/>
        <v>1.91941115625</v>
      </c>
      <c r="AM359" s="150">
        <f t="shared" si="146"/>
        <v>1.9673964351562501</v>
      </c>
    </row>
    <row r="360" spans="1:39" ht="51" x14ac:dyDescent="0.2">
      <c r="A360" s="1008">
        <v>2</v>
      </c>
      <c r="B360" s="108" t="s">
        <v>329</v>
      </c>
      <c r="C360" s="109" t="s">
        <v>122</v>
      </c>
      <c r="D360" s="160">
        <v>3553.25</v>
      </c>
      <c r="E360" s="161">
        <v>3791.5</v>
      </c>
      <c r="F360" s="161">
        <v>3972</v>
      </c>
      <c r="G360" s="170">
        <v>4398.4124999999995</v>
      </c>
      <c r="H360" s="170">
        <v>4521.5124999999989</v>
      </c>
      <c r="I360" s="606">
        <v>4646.1125000000002</v>
      </c>
      <c r="J360" s="654">
        <f t="shared" si="136"/>
        <v>3686.6875</v>
      </c>
      <c r="K360" s="647">
        <f t="shared" si="132"/>
        <v>3942.125</v>
      </c>
      <c r="L360" s="647">
        <f t="shared" si="132"/>
        <v>4132.5</v>
      </c>
      <c r="M360" s="648">
        <f t="shared" si="132"/>
        <v>4510.0593749999998</v>
      </c>
      <c r="N360" s="648">
        <f t="shared" si="132"/>
        <v>4632.8843749999996</v>
      </c>
      <c r="O360" s="655">
        <f t="shared" si="132"/>
        <v>4757.5843750000004</v>
      </c>
      <c r="P360" s="636">
        <v>3553.25</v>
      </c>
      <c r="Q360" s="641">
        <v>3791.5</v>
      </c>
      <c r="R360" s="641">
        <v>3972</v>
      </c>
      <c r="S360" s="555">
        <f t="shared" si="133"/>
        <v>111.64687500000036</v>
      </c>
      <c r="T360" s="555">
        <f t="shared" si="133"/>
        <v>111.37187500000073</v>
      </c>
      <c r="U360" s="556">
        <f t="shared" si="133"/>
        <v>111.47187500000018</v>
      </c>
      <c r="V360" s="578">
        <v>4087</v>
      </c>
      <c r="W360" s="162">
        <f t="shared" si="137"/>
        <v>4394</v>
      </c>
      <c r="X360" s="162">
        <f t="shared" si="138"/>
        <v>4614</v>
      </c>
      <c r="Y360" s="162">
        <f t="shared" si="139"/>
        <v>4845</v>
      </c>
      <c r="Z360" s="162">
        <f t="shared" si="140"/>
        <v>4967</v>
      </c>
      <c r="AA360" s="163">
        <f t="shared" si="141"/>
        <v>5092</v>
      </c>
      <c r="AB360" s="622">
        <f t="shared" si="142"/>
        <v>533.75</v>
      </c>
      <c r="AC360" s="627">
        <f t="shared" si="134"/>
        <v>602.5</v>
      </c>
      <c r="AD360" s="627">
        <f t="shared" si="134"/>
        <v>642</v>
      </c>
      <c r="AE360" s="543">
        <f t="shared" si="134"/>
        <v>446.58750000000055</v>
      </c>
      <c r="AF360" s="543">
        <f t="shared" si="134"/>
        <v>445.48750000000109</v>
      </c>
      <c r="AG360" s="544">
        <f t="shared" si="134"/>
        <v>445.88749999999982</v>
      </c>
      <c r="AH360" s="581">
        <v>1.63</v>
      </c>
      <c r="AI360" s="152">
        <f t="shared" si="135"/>
        <v>1.7522499999999999</v>
      </c>
      <c r="AJ360" s="152">
        <f t="shared" si="143"/>
        <v>1.8398625</v>
      </c>
      <c r="AK360" s="152">
        <f t="shared" si="144"/>
        <v>1.9318556249999999</v>
      </c>
      <c r="AL360" s="152">
        <f t="shared" si="145"/>
        <v>1.9801520156249999</v>
      </c>
      <c r="AM360" s="153">
        <f t="shared" si="146"/>
        <v>2.0296558160156248</v>
      </c>
    </row>
    <row r="361" spans="1:39" x14ac:dyDescent="0.2">
      <c r="A361" s="1009"/>
      <c r="B361" s="110" t="s">
        <v>330</v>
      </c>
      <c r="C361" s="111" t="s">
        <v>122</v>
      </c>
      <c r="D361" s="87">
        <v>3345.25</v>
      </c>
      <c r="E361" s="84">
        <v>3570.25</v>
      </c>
      <c r="F361" s="84">
        <v>3740.5</v>
      </c>
      <c r="G361" s="169">
        <v>4130.25</v>
      </c>
      <c r="H361" s="169">
        <v>4245.3125</v>
      </c>
      <c r="I361" s="607">
        <v>4361.875</v>
      </c>
      <c r="J361" s="656">
        <f t="shared" si="136"/>
        <v>3496.4375</v>
      </c>
      <c r="K361" s="646">
        <f t="shared" si="132"/>
        <v>3739.4375</v>
      </c>
      <c r="L361" s="646">
        <f t="shared" si="132"/>
        <v>3920.375</v>
      </c>
      <c r="M361" s="645">
        <f t="shared" si="132"/>
        <v>4268.4375</v>
      </c>
      <c r="N361" s="645">
        <f t="shared" si="132"/>
        <v>4384.234375</v>
      </c>
      <c r="O361" s="657">
        <f t="shared" si="132"/>
        <v>4501.90625</v>
      </c>
      <c r="P361" s="637">
        <v>3345.25</v>
      </c>
      <c r="Q361" s="638">
        <v>3570.25</v>
      </c>
      <c r="R361" s="638">
        <v>3740.5</v>
      </c>
      <c r="S361" s="558">
        <f t="shared" si="133"/>
        <v>138.1875</v>
      </c>
      <c r="T361" s="558">
        <f t="shared" si="133"/>
        <v>138.921875</v>
      </c>
      <c r="U361" s="559">
        <f t="shared" si="133"/>
        <v>140.03125</v>
      </c>
      <c r="V361" s="579">
        <v>3950</v>
      </c>
      <c r="W361" s="145">
        <f t="shared" si="137"/>
        <v>4247</v>
      </c>
      <c r="X361" s="145">
        <f t="shared" si="138"/>
        <v>4460</v>
      </c>
      <c r="Y361" s="145">
        <f t="shared" si="139"/>
        <v>4683</v>
      </c>
      <c r="Z361" s="145">
        <f t="shared" si="140"/>
        <v>4801</v>
      </c>
      <c r="AA361" s="146">
        <f t="shared" si="141"/>
        <v>4922</v>
      </c>
      <c r="AB361" s="623">
        <f t="shared" si="142"/>
        <v>604.75</v>
      </c>
      <c r="AC361" s="624">
        <f t="shared" si="134"/>
        <v>676.75</v>
      </c>
      <c r="AD361" s="624">
        <f t="shared" si="134"/>
        <v>719.5</v>
      </c>
      <c r="AE361" s="546">
        <f t="shared" si="134"/>
        <v>552.75</v>
      </c>
      <c r="AF361" s="546">
        <f t="shared" si="134"/>
        <v>555.6875</v>
      </c>
      <c r="AG361" s="547">
        <f t="shared" si="134"/>
        <v>560.125</v>
      </c>
      <c r="AH361" s="582">
        <v>1.58</v>
      </c>
      <c r="AI361" s="147">
        <f t="shared" si="135"/>
        <v>1.6985000000000001</v>
      </c>
      <c r="AJ361" s="147">
        <f t="shared" si="143"/>
        <v>1.783425</v>
      </c>
      <c r="AK361" s="147">
        <f t="shared" si="144"/>
        <v>1.87259625</v>
      </c>
      <c r="AL361" s="147">
        <f t="shared" si="145"/>
        <v>1.91941115625</v>
      </c>
      <c r="AM361" s="148">
        <f t="shared" si="146"/>
        <v>1.9673964351562501</v>
      </c>
    </row>
    <row r="362" spans="1:39" x14ac:dyDescent="0.2">
      <c r="A362" s="1009"/>
      <c r="B362" s="110" t="s">
        <v>148</v>
      </c>
      <c r="C362" s="111" t="s">
        <v>122</v>
      </c>
      <c r="D362" s="87">
        <v>3174</v>
      </c>
      <c r="E362" s="84">
        <v>3387.25</v>
      </c>
      <c r="F362" s="84">
        <v>3548.5</v>
      </c>
      <c r="G362" s="169">
        <v>3904.0999999999995</v>
      </c>
      <c r="H362" s="169">
        <v>4011.2625000000003</v>
      </c>
      <c r="I362" s="607">
        <v>4119.9250000000002</v>
      </c>
      <c r="J362" s="656">
        <f t="shared" si="136"/>
        <v>3355.5</v>
      </c>
      <c r="K362" s="646">
        <f t="shared" si="132"/>
        <v>3588.6875</v>
      </c>
      <c r="L362" s="646">
        <f t="shared" si="132"/>
        <v>3762.125</v>
      </c>
      <c r="M362" s="645">
        <f t="shared" si="132"/>
        <v>4084.0749999999998</v>
      </c>
      <c r="N362" s="645">
        <f t="shared" si="132"/>
        <v>4193.4468750000005</v>
      </c>
      <c r="O362" s="657">
        <f t="shared" si="132"/>
        <v>4304.6937500000004</v>
      </c>
      <c r="P362" s="637">
        <v>3174</v>
      </c>
      <c r="Q362" s="638">
        <v>3387.25</v>
      </c>
      <c r="R362" s="638">
        <v>3548.5</v>
      </c>
      <c r="S362" s="558">
        <f t="shared" si="133"/>
        <v>179.97500000000036</v>
      </c>
      <c r="T362" s="558">
        <f t="shared" si="133"/>
        <v>182.18437500000027</v>
      </c>
      <c r="U362" s="559">
        <f t="shared" si="133"/>
        <v>184.76875000000018</v>
      </c>
      <c r="V362" s="579">
        <v>3900</v>
      </c>
      <c r="W362" s="145">
        <f t="shared" si="137"/>
        <v>4193</v>
      </c>
      <c r="X362" s="145">
        <f t="shared" si="138"/>
        <v>4403</v>
      </c>
      <c r="Y362" s="145">
        <f t="shared" si="139"/>
        <v>4624</v>
      </c>
      <c r="Z362" s="145">
        <f t="shared" si="140"/>
        <v>4740</v>
      </c>
      <c r="AA362" s="146">
        <f t="shared" si="141"/>
        <v>4859</v>
      </c>
      <c r="AB362" s="623">
        <f t="shared" si="142"/>
        <v>726</v>
      </c>
      <c r="AC362" s="624">
        <f t="shared" si="134"/>
        <v>805.75</v>
      </c>
      <c r="AD362" s="624">
        <f t="shared" si="134"/>
        <v>854.5</v>
      </c>
      <c r="AE362" s="546">
        <f t="shared" si="134"/>
        <v>719.90000000000055</v>
      </c>
      <c r="AF362" s="546">
        <f t="shared" si="134"/>
        <v>728.73749999999973</v>
      </c>
      <c r="AG362" s="547">
        <f t="shared" si="134"/>
        <v>739.07499999999982</v>
      </c>
      <c r="AH362" s="582">
        <v>1.56</v>
      </c>
      <c r="AI362" s="147">
        <f t="shared" si="135"/>
        <v>1.677</v>
      </c>
      <c r="AJ362" s="147">
        <f t="shared" si="143"/>
        <v>1.76085</v>
      </c>
      <c r="AK362" s="147">
        <f t="shared" si="144"/>
        <v>1.8488925</v>
      </c>
      <c r="AL362" s="147">
        <f t="shared" si="145"/>
        <v>1.8951148125000001</v>
      </c>
      <c r="AM362" s="148">
        <f t="shared" si="146"/>
        <v>1.9424926828125002</v>
      </c>
    </row>
    <row r="363" spans="1:39" ht="13.5" thickBot="1" x14ac:dyDescent="0.25">
      <c r="A363" s="1010"/>
      <c r="B363" s="112" t="s">
        <v>133</v>
      </c>
      <c r="C363" s="113" t="s">
        <v>122</v>
      </c>
      <c r="D363" s="89">
        <v>3090.5</v>
      </c>
      <c r="E363" s="90">
        <v>3275.5</v>
      </c>
      <c r="F363" s="90">
        <v>3407.5</v>
      </c>
      <c r="G363" s="173">
        <v>3714.5374999999995</v>
      </c>
      <c r="H363" s="173">
        <v>3790.15</v>
      </c>
      <c r="I363" s="608">
        <v>3867.625</v>
      </c>
      <c r="J363" s="658">
        <f t="shared" si="136"/>
        <v>3280.375</v>
      </c>
      <c r="K363" s="649">
        <f t="shared" si="132"/>
        <v>3491.375</v>
      </c>
      <c r="L363" s="649">
        <f t="shared" si="132"/>
        <v>3642.125</v>
      </c>
      <c r="M363" s="650">
        <f t="shared" si="132"/>
        <v>3926.9031249999998</v>
      </c>
      <c r="N363" s="650">
        <f t="shared" si="132"/>
        <v>4012.3625000000002</v>
      </c>
      <c r="O363" s="659">
        <f t="shared" si="132"/>
        <v>4099.71875</v>
      </c>
      <c r="P363" s="639">
        <v>3090.5</v>
      </c>
      <c r="Q363" s="640">
        <v>3275.5</v>
      </c>
      <c r="R363" s="640">
        <v>3407.5</v>
      </c>
      <c r="S363" s="561">
        <f t="shared" si="133"/>
        <v>212.36562500000036</v>
      </c>
      <c r="T363" s="561">
        <f t="shared" si="133"/>
        <v>222.21250000000009</v>
      </c>
      <c r="U363" s="562">
        <f t="shared" si="133"/>
        <v>232.09375</v>
      </c>
      <c r="V363" s="580">
        <v>3850</v>
      </c>
      <c r="W363" s="164">
        <f t="shared" si="137"/>
        <v>4139</v>
      </c>
      <c r="X363" s="164">
        <f t="shared" si="138"/>
        <v>4346</v>
      </c>
      <c r="Y363" s="164">
        <f t="shared" si="139"/>
        <v>4564</v>
      </c>
      <c r="Z363" s="164">
        <f t="shared" si="140"/>
        <v>4679</v>
      </c>
      <c r="AA363" s="165">
        <f t="shared" si="141"/>
        <v>4796</v>
      </c>
      <c r="AB363" s="625">
        <f t="shared" si="142"/>
        <v>759.5</v>
      </c>
      <c r="AC363" s="626">
        <f t="shared" si="134"/>
        <v>863.5</v>
      </c>
      <c r="AD363" s="626">
        <f t="shared" si="134"/>
        <v>938.5</v>
      </c>
      <c r="AE363" s="549">
        <f t="shared" si="134"/>
        <v>849.46250000000055</v>
      </c>
      <c r="AF363" s="549">
        <f t="shared" si="134"/>
        <v>888.84999999999991</v>
      </c>
      <c r="AG363" s="550">
        <f t="shared" si="134"/>
        <v>928.375</v>
      </c>
      <c r="AH363" s="583">
        <v>1.54</v>
      </c>
      <c r="AI363" s="149">
        <f t="shared" si="135"/>
        <v>1.6555</v>
      </c>
      <c r="AJ363" s="149">
        <f t="shared" si="143"/>
        <v>1.738275</v>
      </c>
      <c r="AK363" s="149">
        <f t="shared" si="144"/>
        <v>1.8251887500000001</v>
      </c>
      <c r="AL363" s="149">
        <f t="shared" si="145"/>
        <v>1.8708184687500002</v>
      </c>
      <c r="AM363" s="150">
        <f t="shared" si="146"/>
        <v>1.9175889304687503</v>
      </c>
    </row>
    <row r="364" spans="1:39" ht="25.5" x14ac:dyDescent="0.2">
      <c r="A364" s="1008">
        <v>3</v>
      </c>
      <c r="B364" s="108" t="s">
        <v>331</v>
      </c>
      <c r="C364" s="109" t="s">
        <v>332</v>
      </c>
      <c r="D364" s="160">
        <v>3291.25</v>
      </c>
      <c r="E364" s="161">
        <v>3512.5</v>
      </c>
      <c r="F364" s="161">
        <v>3679.75</v>
      </c>
      <c r="G364" s="170">
        <v>4057.7999999999997</v>
      </c>
      <c r="H364" s="170">
        <v>4170.2749999999996</v>
      </c>
      <c r="I364" s="606">
        <v>4284.25</v>
      </c>
      <c r="J364" s="654">
        <f t="shared" si="136"/>
        <v>3455.9375</v>
      </c>
      <c r="K364" s="647">
        <f t="shared" si="132"/>
        <v>3696.125</v>
      </c>
      <c r="L364" s="647">
        <f t="shared" si="132"/>
        <v>3874.8125</v>
      </c>
      <c r="M364" s="648">
        <f t="shared" si="132"/>
        <v>4214.0999999999995</v>
      </c>
      <c r="N364" s="648">
        <f t="shared" si="132"/>
        <v>4327.9562499999993</v>
      </c>
      <c r="O364" s="655">
        <f t="shared" si="132"/>
        <v>4443.6875</v>
      </c>
      <c r="P364" s="636">
        <v>3291.25</v>
      </c>
      <c r="Q364" s="641">
        <v>3512.5</v>
      </c>
      <c r="R364" s="641">
        <v>3679.75</v>
      </c>
      <c r="S364" s="555">
        <f t="shared" si="133"/>
        <v>156.29999999999973</v>
      </c>
      <c r="T364" s="555">
        <f t="shared" si="133"/>
        <v>157.68124999999964</v>
      </c>
      <c r="U364" s="556">
        <f t="shared" si="133"/>
        <v>159.4375</v>
      </c>
      <c r="V364" s="578">
        <v>3950</v>
      </c>
      <c r="W364" s="162">
        <f t="shared" si="137"/>
        <v>4247</v>
      </c>
      <c r="X364" s="162">
        <f t="shared" si="138"/>
        <v>4460</v>
      </c>
      <c r="Y364" s="162">
        <f t="shared" si="139"/>
        <v>4683</v>
      </c>
      <c r="Z364" s="162">
        <f t="shared" si="140"/>
        <v>4801</v>
      </c>
      <c r="AA364" s="163">
        <f t="shared" si="141"/>
        <v>4922</v>
      </c>
      <c r="AB364" s="622">
        <f t="shared" si="142"/>
        <v>658.75</v>
      </c>
      <c r="AC364" s="627">
        <f t="shared" si="134"/>
        <v>734.5</v>
      </c>
      <c r="AD364" s="627">
        <f t="shared" si="134"/>
        <v>780.25</v>
      </c>
      <c r="AE364" s="543">
        <f t="shared" si="134"/>
        <v>625.20000000000027</v>
      </c>
      <c r="AF364" s="543">
        <f t="shared" si="134"/>
        <v>630.72500000000036</v>
      </c>
      <c r="AG364" s="544">
        <f t="shared" si="134"/>
        <v>637.75</v>
      </c>
      <c r="AH364" s="581">
        <v>1.58</v>
      </c>
      <c r="AI364" s="152">
        <f t="shared" si="135"/>
        <v>1.6985000000000001</v>
      </c>
      <c r="AJ364" s="152">
        <f t="shared" si="143"/>
        <v>1.783425</v>
      </c>
      <c r="AK364" s="152">
        <f t="shared" si="144"/>
        <v>1.87259625</v>
      </c>
      <c r="AL364" s="152">
        <f t="shared" si="145"/>
        <v>1.91941115625</v>
      </c>
      <c r="AM364" s="153">
        <f t="shared" si="146"/>
        <v>1.9673964351562501</v>
      </c>
    </row>
    <row r="365" spans="1:39" x14ac:dyDescent="0.2">
      <c r="A365" s="1009"/>
      <c r="B365" s="110" t="s">
        <v>135</v>
      </c>
      <c r="C365" s="111" t="s">
        <v>332</v>
      </c>
      <c r="D365" s="87">
        <v>3163.5</v>
      </c>
      <c r="E365" s="84">
        <v>3376.75</v>
      </c>
      <c r="F365" s="84">
        <v>3537.25</v>
      </c>
      <c r="G365" s="169">
        <v>3890.2999999999997</v>
      </c>
      <c r="H365" s="169">
        <v>3997.4625000000001</v>
      </c>
      <c r="I365" s="607">
        <v>4105.2624999999998</v>
      </c>
      <c r="J365" s="656">
        <f t="shared" si="136"/>
        <v>3347.625</v>
      </c>
      <c r="K365" s="646">
        <f t="shared" si="132"/>
        <v>3580.8125</v>
      </c>
      <c r="L365" s="646">
        <f t="shared" si="132"/>
        <v>3753.6875</v>
      </c>
      <c r="M365" s="645">
        <f t="shared" si="132"/>
        <v>4073.7249999999999</v>
      </c>
      <c r="N365" s="645">
        <f t="shared" si="132"/>
        <v>4183.0968750000002</v>
      </c>
      <c r="O365" s="657">
        <f t="shared" si="132"/>
        <v>4293.6968749999996</v>
      </c>
      <c r="P365" s="637">
        <v>3163.5</v>
      </c>
      <c r="Q365" s="638">
        <v>3376.75</v>
      </c>
      <c r="R365" s="638">
        <v>3537.25</v>
      </c>
      <c r="S365" s="558">
        <f t="shared" si="133"/>
        <v>183.42500000000018</v>
      </c>
      <c r="T365" s="558">
        <f t="shared" si="133"/>
        <v>185.63437500000009</v>
      </c>
      <c r="U365" s="559">
        <f t="shared" si="133"/>
        <v>188.43437499999982</v>
      </c>
      <c r="V365" s="579">
        <v>3900</v>
      </c>
      <c r="W365" s="145">
        <f t="shared" si="137"/>
        <v>4193</v>
      </c>
      <c r="X365" s="145">
        <f t="shared" si="138"/>
        <v>4403</v>
      </c>
      <c r="Y365" s="145">
        <f t="shared" si="139"/>
        <v>4624</v>
      </c>
      <c r="Z365" s="145">
        <f t="shared" si="140"/>
        <v>4740</v>
      </c>
      <c r="AA365" s="146">
        <f t="shared" si="141"/>
        <v>4859</v>
      </c>
      <c r="AB365" s="623">
        <f t="shared" si="142"/>
        <v>736.5</v>
      </c>
      <c r="AC365" s="624">
        <f t="shared" si="134"/>
        <v>816.25</v>
      </c>
      <c r="AD365" s="624">
        <f t="shared" si="134"/>
        <v>865.75</v>
      </c>
      <c r="AE365" s="546">
        <f t="shared" si="134"/>
        <v>733.70000000000027</v>
      </c>
      <c r="AF365" s="546">
        <f t="shared" si="134"/>
        <v>742.53749999999991</v>
      </c>
      <c r="AG365" s="547">
        <f t="shared" si="134"/>
        <v>753.73750000000018</v>
      </c>
      <c r="AH365" s="582">
        <v>1.56</v>
      </c>
      <c r="AI365" s="147">
        <f t="shared" si="135"/>
        <v>1.677</v>
      </c>
      <c r="AJ365" s="147">
        <f t="shared" si="143"/>
        <v>1.76085</v>
      </c>
      <c r="AK365" s="147">
        <f t="shared" si="144"/>
        <v>1.8488925</v>
      </c>
      <c r="AL365" s="147">
        <f t="shared" si="145"/>
        <v>1.8951148125000001</v>
      </c>
      <c r="AM365" s="148">
        <f t="shared" si="146"/>
        <v>1.9424926828125002</v>
      </c>
    </row>
    <row r="366" spans="1:39" x14ac:dyDescent="0.2">
      <c r="A366" s="1009"/>
      <c r="B366" s="110" t="s">
        <v>136</v>
      </c>
      <c r="C366" s="111" t="s">
        <v>332</v>
      </c>
      <c r="D366" s="87">
        <v>3090.5</v>
      </c>
      <c r="E366" s="84">
        <v>3298.75</v>
      </c>
      <c r="F366" s="84">
        <v>3454.75</v>
      </c>
      <c r="G366" s="169">
        <v>3795.6124999999997</v>
      </c>
      <c r="H366" s="169">
        <v>3899.6875</v>
      </c>
      <c r="I366" s="607">
        <v>4004.7625000000003</v>
      </c>
      <c r="J366" s="656">
        <f t="shared" si="136"/>
        <v>3280.375</v>
      </c>
      <c r="K366" s="646">
        <f t="shared" si="132"/>
        <v>3508.8125</v>
      </c>
      <c r="L366" s="646">
        <f t="shared" si="132"/>
        <v>3677.5625</v>
      </c>
      <c r="M366" s="645">
        <f t="shared" si="132"/>
        <v>3987.7093749999999</v>
      </c>
      <c r="N366" s="645">
        <f t="shared" si="132"/>
        <v>4094.515625</v>
      </c>
      <c r="O366" s="657">
        <f t="shared" si="132"/>
        <v>4202.5718750000005</v>
      </c>
      <c r="P366" s="637">
        <v>3090.5</v>
      </c>
      <c r="Q366" s="638">
        <v>3298.75</v>
      </c>
      <c r="R366" s="638">
        <v>3454.75</v>
      </c>
      <c r="S366" s="558">
        <f t="shared" si="133"/>
        <v>192.09687500000018</v>
      </c>
      <c r="T366" s="558">
        <f t="shared" si="133"/>
        <v>194.828125</v>
      </c>
      <c r="U366" s="559">
        <f t="shared" si="133"/>
        <v>197.80937500000027</v>
      </c>
      <c r="V366" s="579">
        <v>3850</v>
      </c>
      <c r="W366" s="145">
        <f t="shared" si="137"/>
        <v>4139</v>
      </c>
      <c r="X366" s="145">
        <f t="shared" si="138"/>
        <v>4346</v>
      </c>
      <c r="Y366" s="145">
        <f t="shared" si="139"/>
        <v>4564</v>
      </c>
      <c r="Z366" s="145">
        <f t="shared" si="140"/>
        <v>4679</v>
      </c>
      <c r="AA366" s="146">
        <f t="shared" si="141"/>
        <v>4796</v>
      </c>
      <c r="AB366" s="623">
        <f t="shared" si="142"/>
        <v>759.5</v>
      </c>
      <c r="AC366" s="624">
        <f t="shared" si="134"/>
        <v>840.25</v>
      </c>
      <c r="AD366" s="624">
        <f t="shared" si="134"/>
        <v>891.25</v>
      </c>
      <c r="AE366" s="546">
        <f t="shared" si="134"/>
        <v>768.38750000000027</v>
      </c>
      <c r="AF366" s="546">
        <f t="shared" si="134"/>
        <v>779.3125</v>
      </c>
      <c r="AG366" s="547">
        <f t="shared" si="134"/>
        <v>791.23749999999973</v>
      </c>
      <c r="AH366" s="582">
        <v>1.54</v>
      </c>
      <c r="AI366" s="147">
        <f t="shared" si="135"/>
        <v>1.6555</v>
      </c>
      <c r="AJ366" s="147">
        <f t="shared" si="143"/>
        <v>1.738275</v>
      </c>
      <c r="AK366" s="147">
        <f t="shared" si="144"/>
        <v>1.8251887500000001</v>
      </c>
      <c r="AL366" s="147">
        <f t="shared" si="145"/>
        <v>1.8708184687500002</v>
      </c>
      <c r="AM366" s="148">
        <f t="shared" si="146"/>
        <v>1.9175889304687503</v>
      </c>
    </row>
    <row r="367" spans="1:39" ht="13.5" thickBot="1" x14ac:dyDescent="0.25">
      <c r="A367" s="1010"/>
      <c r="B367" s="112" t="s">
        <v>137</v>
      </c>
      <c r="C367" s="113" t="s">
        <v>332</v>
      </c>
      <c r="D367" s="89">
        <v>3012</v>
      </c>
      <c r="E367" s="90">
        <v>3191.25</v>
      </c>
      <c r="F367" s="90">
        <v>3320</v>
      </c>
      <c r="G367" s="173">
        <v>3617.5875000000001</v>
      </c>
      <c r="H367" s="173">
        <v>3690.8375000000001</v>
      </c>
      <c r="I367" s="608">
        <v>3765.0875000000001</v>
      </c>
      <c r="J367" s="658">
        <f t="shared" si="136"/>
        <v>3196.5</v>
      </c>
      <c r="K367" s="649">
        <f t="shared" si="132"/>
        <v>3401.4375</v>
      </c>
      <c r="L367" s="649">
        <f t="shared" si="132"/>
        <v>3548.5</v>
      </c>
      <c r="M367" s="650">
        <f t="shared" si="132"/>
        <v>3824.6906250000002</v>
      </c>
      <c r="N367" s="650">
        <f t="shared" si="132"/>
        <v>3907.6281250000002</v>
      </c>
      <c r="O367" s="659">
        <f t="shared" si="132"/>
        <v>3991.8156250000002</v>
      </c>
      <c r="P367" s="639">
        <v>3012</v>
      </c>
      <c r="Q367" s="640">
        <v>3191.25</v>
      </c>
      <c r="R367" s="640">
        <v>3320</v>
      </c>
      <c r="S367" s="561">
        <f t="shared" si="133"/>
        <v>207.10312500000009</v>
      </c>
      <c r="T367" s="561">
        <f t="shared" si="133"/>
        <v>216.79062500000009</v>
      </c>
      <c r="U367" s="562">
        <f t="shared" si="133"/>
        <v>226.72812500000009</v>
      </c>
      <c r="V367" s="580">
        <v>3750</v>
      </c>
      <c r="W367" s="164">
        <f t="shared" si="137"/>
        <v>4032</v>
      </c>
      <c r="X367" s="164">
        <f t="shared" si="138"/>
        <v>4234</v>
      </c>
      <c r="Y367" s="164">
        <f t="shared" si="139"/>
        <v>4446</v>
      </c>
      <c r="Z367" s="164">
        <f t="shared" si="140"/>
        <v>4558</v>
      </c>
      <c r="AA367" s="165">
        <f t="shared" si="141"/>
        <v>4672</v>
      </c>
      <c r="AB367" s="625">
        <f t="shared" si="142"/>
        <v>738</v>
      </c>
      <c r="AC367" s="626">
        <f t="shared" si="134"/>
        <v>840.75</v>
      </c>
      <c r="AD367" s="626">
        <f t="shared" si="134"/>
        <v>914</v>
      </c>
      <c r="AE367" s="549">
        <f t="shared" si="134"/>
        <v>828.41249999999991</v>
      </c>
      <c r="AF367" s="549">
        <f t="shared" si="134"/>
        <v>867.16249999999991</v>
      </c>
      <c r="AG367" s="550">
        <f t="shared" si="134"/>
        <v>906.91249999999991</v>
      </c>
      <c r="AH367" s="583">
        <v>1.5</v>
      </c>
      <c r="AI367" s="149">
        <f t="shared" si="135"/>
        <v>1.6125</v>
      </c>
      <c r="AJ367" s="149">
        <f t="shared" si="143"/>
        <v>1.693125</v>
      </c>
      <c r="AK367" s="149">
        <f t="shared" si="144"/>
        <v>1.7777812500000001</v>
      </c>
      <c r="AL367" s="149">
        <f t="shared" si="145"/>
        <v>1.82222578125</v>
      </c>
      <c r="AM367" s="150">
        <f t="shared" si="146"/>
        <v>1.8677814257812499</v>
      </c>
    </row>
    <row r="368" spans="1:39" ht="38.25" x14ac:dyDescent="0.2">
      <c r="A368" s="1008">
        <v>4</v>
      </c>
      <c r="B368" s="108" t="s">
        <v>333</v>
      </c>
      <c r="C368" s="109" t="s">
        <v>81</v>
      </c>
      <c r="D368" s="160">
        <v>3266.25</v>
      </c>
      <c r="E368" s="161">
        <v>3485.5</v>
      </c>
      <c r="F368" s="161">
        <v>3651.25</v>
      </c>
      <c r="G368" s="170">
        <v>4028.2999999999997</v>
      </c>
      <c r="H368" s="170">
        <v>4139.7749999999996</v>
      </c>
      <c r="I368" s="606">
        <v>4252.75</v>
      </c>
      <c r="J368" s="654">
        <f t="shared" si="136"/>
        <v>3424.6875</v>
      </c>
      <c r="K368" s="647">
        <f t="shared" si="132"/>
        <v>3662.375</v>
      </c>
      <c r="L368" s="647">
        <f t="shared" si="132"/>
        <v>3839.1875</v>
      </c>
      <c r="M368" s="648">
        <f t="shared" si="132"/>
        <v>4177.2249999999995</v>
      </c>
      <c r="N368" s="648">
        <f t="shared" si="132"/>
        <v>4289.8312499999993</v>
      </c>
      <c r="O368" s="655">
        <f t="shared" si="132"/>
        <v>4404.3125</v>
      </c>
      <c r="P368" s="636">
        <v>3266.25</v>
      </c>
      <c r="Q368" s="641">
        <v>3485.5</v>
      </c>
      <c r="R368" s="641">
        <v>3651.25</v>
      </c>
      <c r="S368" s="555">
        <f t="shared" si="133"/>
        <v>148.92499999999973</v>
      </c>
      <c r="T368" s="555">
        <f t="shared" si="133"/>
        <v>150.05624999999964</v>
      </c>
      <c r="U368" s="556">
        <f t="shared" si="133"/>
        <v>151.5625</v>
      </c>
      <c r="V368" s="578">
        <v>3900</v>
      </c>
      <c r="W368" s="162">
        <f t="shared" si="137"/>
        <v>4193</v>
      </c>
      <c r="X368" s="162">
        <f t="shared" si="138"/>
        <v>4403</v>
      </c>
      <c r="Y368" s="162">
        <f t="shared" si="139"/>
        <v>4624</v>
      </c>
      <c r="Z368" s="162">
        <f t="shared" si="140"/>
        <v>4740</v>
      </c>
      <c r="AA368" s="163">
        <f t="shared" si="141"/>
        <v>4859</v>
      </c>
      <c r="AB368" s="622">
        <f t="shared" si="142"/>
        <v>633.75</v>
      </c>
      <c r="AC368" s="627">
        <f t="shared" si="134"/>
        <v>707.5</v>
      </c>
      <c r="AD368" s="627">
        <f t="shared" si="134"/>
        <v>751.75</v>
      </c>
      <c r="AE368" s="543">
        <f t="shared" si="134"/>
        <v>595.70000000000027</v>
      </c>
      <c r="AF368" s="543">
        <f t="shared" si="134"/>
        <v>600.22500000000036</v>
      </c>
      <c r="AG368" s="544">
        <f t="shared" si="134"/>
        <v>606.25</v>
      </c>
      <c r="AH368" s="581">
        <v>1.56</v>
      </c>
      <c r="AI368" s="152">
        <f t="shared" si="135"/>
        <v>1.677</v>
      </c>
      <c r="AJ368" s="152">
        <f t="shared" si="143"/>
        <v>1.76085</v>
      </c>
      <c r="AK368" s="152">
        <f t="shared" si="144"/>
        <v>1.8488925</v>
      </c>
      <c r="AL368" s="152">
        <f t="shared" si="145"/>
        <v>1.8951148125000001</v>
      </c>
      <c r="AM368" s="153">
        <f t="shared" si="146"/>
        <v>1.9424926828125002</v>
      </c>
    </row>
    <row r="369" spans="1:39" x14ac:dyDescent="0.2">
      <c r="A369" s="1009"/>
      <c r="B369" s="110" t="s">
        <v>138</v>
      </c>
      <c r="C369" s="111" t="s">
        <v>81</v>
      </c>
      <c r="D369" s="87">
        <v>3138.5</v>
      </c>
      <c r="E369" s="84">
        <v>3349.75</v>
      </c>
      <c r="F369" s="84">
        <v>3508.75</v>
      </c>
      <c r="G369" s="169">
        <v>3860.2999999999997</v>
      </c>
      <c r="H369" s="169">
        <v>3966.9625000000001</v>
      </c>
      <c r="I369" s="607">
        <v>4073.7625000000003</v>
      </c>
      <c r="J369" s="656">
        <f t="shared" si="136"/>
        <v>3316.375</v>
      </c>
      <c r="K369" s="646">
        <f t="shared" si="132"/>
        <v>3547.0625</v>
      </c>
      <c r="L369" s="646">
        <f t="shared" si="132"/>
        <v>3718.0625</v>
      </c>
      <c r="M369" s="645">
        <f t="shared" si="132"/>
        <v>4036.2249999999999</v>
      </c>
      <c r="N369" s="645">
        <f t="shared" si="132"/>
        <v>4144.9718750000002</v>
      </c>
      <c r="O369" s="657">
        <f t="shared" si="132"/>
        <v>4254.3218750000005</v>
      </c>
      <c r="P369" s="637">
        <v>3138.5</v>
      </c>
      <c r="Q369" s="638">
        <v>3349.75</v>
      </c>
      <c r="R369" s="638">
        <v>3508.75</v>
      </c>
      <c r="S369" s="558">
        <f t="shared" si="133"/>
        <v>175.92500000000018</v>
      </c>
      <c r="T369" s="558">
        <f t="shared" si="133"/>
        <v>178.00937500000009</v>
      </c>
      <c r="U369" s="559">
        <f t="shared" si="133"/>
        <v>180.55937500000027</v>
      </c>
      <c r="V369" s="579">
        <v>3850</v>
      </c>
      <c r="W369" s="145">
        <f t="shared" si="137"/>
        <v>4139</v>
      </c>
      <c r="X369" s="145">
        <f t="shared" si="138"/>
        <v>4346</v>
      </c>
      <c r="Y369" s="145">
        <f t="shared" si="139"/>
        <v>4564</v>
      </c>
      <c r="Z369" s="145">
        <f t="shared" si="140"/>
        <v>4679</v>
      </c>
      <c r="AA369" s="146">
        <f t="shared" si="141"/>
        <v>4796</v>
      </c>
      <c r="AB369" s="623">
        <f t="shared" si="142"/>
        <v>711.5</v>
      </c>
      <c r="AC369" s="624">
        <f t="shared" si="134"/>
        <v>789.25</v>
      </c>
      <c r="AD369" s="624">
        <f t="shared" si="134"/>
        <v>837.25</v>
      </c>
      <c r="AE369" s="546">
        <f t="shared" si="134"/>
        <v>703.70000000000027</v>
      </c>
      <c r="AF369" s="546">
        <f t="shared" si="134"/>
        <v>712.03749999999991</v>
      </c>
      <c r="AG369" s="547">
        <f t="shared" si="134"/>
        <v>722.23749999999973</v>
      </c>
      <c r="AH369" s="582">
        <v>1.54</v>
      </c>
      <c r="AI369" s="147">
        <f t="shared" si="135"/>
        <v>1.6555</v>
      </c>
      <c r="AJ369" s="147">
        <f t="shared" si="143"/>
        <v>1.738275</v>
      </c>
      <c r="AK369" s="147">
        <f t="shared" si="144"/>
        <v>1.8251887500000001</v>
      </c>
      <c r="AL369" s="147">
        <f t="shared" si="145"/>
        <v>1.8708184687500002</v>
      </c>
      <c r="AM369" s="148">
        <f t="shared" si="146"/>
        <v>1.9175889304687503</v>
      </c>
    </row>
    <row r="370" spans="1:39" x14ac:dyDescent="0.2">
      <c r="A370" s="1009"/>
      <c r="B370" s="110" t="s">
        <v>139</v>
      </c>
      <c r="C370" s="111" t="s">
        <v>81</v>
      </c>
      <c r="D370" s="87">
        <v>3040.5</v>
      </c>
      <c r="E370" s="84">
        <v>3245.25</v>
      </c>
      <c r="F370" s="84">
        <v>3398.75</v>
      </c>
      <c r="G370" s="169">
        <v>3736.6124999999997</v>
      </c>
      <c r="H370" s="169">
        <v>3839.1875</v>
      </c>
      <c r="I370" s="607">
        <v>3942.7625000000003</v>
      </c>
      <c r="J370" s="656">
        <f t="shared" si="136"/>
        <v>3217.875</v>
      </c>
      <c r="K370" s="646">
        <f t="shared" si="132"/>
        <v>3441.9375</v>
      </c>
      <c r="L370" s="646">
        <f t="shared" si="132"/>
        <v>3607.5625</v>
      </c>
      <c r="M370" s="645">
        <f t="shared" si="132"/>
        <v>3913.9593749999999</v>
      </c>
      <c r="N370" s="645">
        <f t="shared" si="132"/>
        <v>4018.890625</v>
      </c>
      <c r="O370" s="657">
        <f t="shared" si="132"/>
        <v>4125.0718750000005</v>
      </c>
      <c r="P370" s="637">
        <v>3040.5</v>
      </c>
      <c r="Q370" s="638">
        <v>3245.25</v>
      </c>
      <c r="R370" s="638">
        <v>3398.75</v>
      </c>
      <c r="S370" s="558">
        <f t="shared" si="133"/>
        <v>177.34687500000018</v>
      </c>
      <c r="T370" s="558">
        <f t="shared" si="133"/>
        <v>179.703125</v>
      </c>
      <c r="U370" s="559">
        <f t="shared" si="133"/>
        <v>182.30937500000027</v>
      </c>
      <c r="V370" s="579">
        <v>3750</v>
      </c>
      <c r="W370" s="145">
        <f t="shared" si="137"/>
        <v>4032</v>
      </c>
      <c r="X370" s="145">
        <f t="shared" si="138"/>
        <v>4234</v>
      </c>
      <c r="Y370" s="145">
        <f t="shared" si="139"/>
        <v>4446</v>
      </c>
      <c r="Z370" s="145">
        <f t="shared" si="140"/>
        <v>4558</v>
      </c>
      <c r="AA370" s="146">
        <f t="shared" si="141"/>
        <v>4672</v>
      </c>
      <c r="AB370" s="623">
        <f t="shared" si="142"/>
        <v>709.5</v>
      </c>
      <c r="AC370" s="624">
        <f t="shared" si="134"/>
        <v>786.75</v>
      </c>
      <c r="AD370" s="624">
        <f t="shared" si="134"/>
        <v>835.25</v>
      </c>
      <c r="AE370" s="546">
        <f t="shared" si="134"/>
        <v>709.38750000000027</v>
      </c>
      <c r="AF370" s="546">
        <f t="shared" si="134"/>
        <v>718.8125</v>
      </c>
      <c r="AG370" s="547">
        <f t="shared" si="134"/>
        <v>729.23749999999973</v>
      </c>
      <c r="AH370" s="582">
        <v>1.5</v>
      </c>
      <c r="AI370" s="147">
        <f t="shared" si="135"/>
        <v>1.6125</v>
      </c>
      <c r="AJ370" s="147">
        <f t="shared" si="143"/>
        <v>1.693125</v>
      </c>
      <c r="AK370" s="147">
        <f t="shared" si="144"/>
        <v>1.7777812500000001</v>
      </c>
      <c r="AL370" s="147">
        <f t="shared" si="145"/>
        <v>1.82222578125</v>
      </c>
      <c r="AM370" s="148">
        <f t="shared" si="146"/>
        <v>1.8677814257812499</v>
      </c>
    </row>
    <row r="371" spans="1:39" ht="13.5" thickBot="1" x14ac:dyDescent="0.25">
      <c r="A371" s="1010"/>
      <c r="B371" s="112" t="s">
        <v>140</v>
      </c>
      <c r="C371" s="113" t="s">
        <v>81</v>
      </c>
      <c r="D371" s="89">
        <v>2942</v>
      </c>
      <c r="E371" s="90">
        <v>3115.75</v>
      </c>
      <c r="F371" s="90">
        <v>3241</v>
      </c>
      <c r="G371" s="173">
        <v>3534.5875000000001</v>
      </c>
      <c r="H371" s="173">
        <v>3605.3375000000001</v>
      </c>
      <c r="I371" s="608">
        <v>3677.5875000000001</v>
      </c>
      <c r="J371" s="658">
        <f t="shared" si="136"/>
        <v>3109</v>
      </c>
      <c r="K371" s="649">
        <f t="shared" si="132"/>
        <v>3307.0625</v>
      </c>
      <c r="L371" s="649">
        <f t="shared" si="132"/>
        <v>3449.75</v>
      </c>
      <c r="M371" s="650">
        <f t="shared" si="132"/>
        <v>3720.9406250000002</v>
      </c>
      <c r="N371" s="650">
        <f t="shared" si="132"/>
        <v>3800.7531250000002</v>
      </c>
      <c r="O371" s="659">
        <f t="shared" si="132"/>
        <v>3882.4406250000002</v>
      </c>
      <c r="P371" s="639">
        <v>2942</v>
      </c>
      <c r="Q371" s="640">
        <v>3115.75</v>
      </c>
      <c r="R371" s="640">
        <v>3241</v>
      </c>
      <c r="S371" s="561">
        <f t="shared" si="133"/>
        <v>186.35312500000009</v>
      </c>
      <c r="T371" s="561">
        <f t="shared" si="133"/>
        <v>195.41562500000009</v>
      </c>
      <c r="U371" s="562">
        <f t="shared" si="133"/>
        <v>204.85312500000009</v>
      </c>
      <c r="V371" s="580">
        <v>3610</v>
      </c>
      <c r="W371" s="164">
        <f t="shared" si="137"/>
        <v>3881</v>
      </c>
      <c r="X371" s="164">
        <f t="shared" si="138"/>
        <v>4076</v>
      </c>
      <c r="Y371" s="164">
        <f t="shared" si="139"/>
        <v>4280</v>
      </c>
      <c r="Z371" s="164">
        <f t="shared" si="140"/>
        <v>4387</v>
      </c>
      <c r="AA371" s="165">
        <f t="shared" si="141"/>
        <v>4497</v>
      </c>
      <c r="AB371" s="625">
        <f t="shared" si="142"/>
        <v>668</v>
      </c>
      <c r="AC371" s="626">
        <f t="shared" si="134"/>
        <v>765.25</v>
      </c>
      <c r="AD371" s="626">
        <f t="shared" si="134"/>
        <v>835</v>
      </c>
      <c r="AE371" s="549">
        <f t="shared" si="134"/>
        <v>745.41249999999991</v>
      </c>
      <c r="AF371" s="549">
        <f t="shared" si="134"/>
        <v>781.66249999999991</v>
      </c>
      <c r="AG371" s="550">
        <f t="shared" si="134"/>
        <v>819.41249999999991</v>
      </c>
      <c r="AH371" s="583">
        <v>1.44</v>
      </c>
      <c r="AI371" s="149">
        <f t="shared" si="135"/>
        <v>1.548</v>
      </c>
      <c r="AJ371" s="149">
        <f t="shared" si="143"/>
        <v>1.6254</v>
      </c>
      <c r="AK371" s="149">
        <f t="shared" si="144"/>
        <v>1.7066699999999999</v>
      </c>
      <c r="AL371" s="149">
        <f t="shared" si="145"/>
        <v>1.7493367499999999</v>
      </c>
      <c r="AM371" s="150">
        <f t="shared" si="146"/>
        <v>1.7930701687499999</v>
      </c>
    </row>
    <row r="372" spans="1:39" ht="13.5" thickBot="1" x14ac:dyDescent="0.25">
      <c r="A372" s="305">
        <v>5</v>
      </c>
      <c r="B372" s="293" t="s">
        <v>107</v>
      </c>
      <c r="C372" s="294" t="s">
        <v>15</v>
      </c>
      <c r="D372" s="295">
        <v>2587</v>
      </c>
      <c r="E372" s="296">
        <v>2758.25</v>
      </c>
      <c r="F372" s="296">
        <v>2888</v>
      </c>
      <c r="G372" s="308">
        <v>3195.5250000000001</v>
      </c>
      <c r="H372" s="308">
        <v>3283.375</v>
      </c>
      <c r="I372" s="644">
        <v>3372.7249999999995</v>
      </c>
      <c r="J372" s="660">
        <f t="shared" si="136"/>
        <v>2665.25</v>
      </c>
      <c r="K372" s="651">
        <f t="shared" si="136"/>
        <v>2848.1875</v>
      </c>
      <c r="L372" s="651">
        <f t="shared" si="136"/>
        <v>2984.5</v>
      </c>
      <c r="M372" s="652">
        <f t="shared" si="136"/>
        <v>3256.1437500000002</v>
      </c>
      <c r="N372" s="652">
        <f t="shared" si="136"/>
        <v>3343.53125</v>
      </c>
      <c r="O372" s="661">
        <f t="shared" si="136"/>
        <v>3432.7937499999998</v>
      </c>
      <c r="P372" s="642">
        <v>2587</v>
      </c>
      <c r="Q372" s="643">
        <v>2758.25</v>
      </c>
      <c r="R372" s="643">
        <v>2888</v>
      </c>
      <c r="S372" s="595">
        <f t="shared" ref="S372:S373" si="147">M372-G372</f>
        <v>60.618750000000091</v>
      </c>
      <c r="T372" s="595">
        <f t="shared" ref="T372:T373" si="148">N372-H372</f>
        <v>60.15625</v>
      </c>
      <c r="U372" s="603">
        <f t="shared" ref="U372:U373" si="149">O372-I372</f>
        <v>60.068750000000364</v>
      </c>
      <c r="V372" s="662">
        <v>2900</v>
      </c>
      <c r="W372" s="299">
        <f t="shared" si="137"/>
        <v>3118</v>
      </c>
      <c r="X372" s="299">
        <f t="shared" si="138"/>
        <v>3274</v>
      </c>
      <c r="Y372" s="299">
        <f t="shared" si="139"/>
        <v>3438</v>
      </c>
      <c r="Z372" s="299">
        <f t="shared" si="140"/>
        <v>3524</v>
      </c>
      <c r="AA372" s="300">
        <f t="shared" si="141"/>
        <v>3613</v>
      </c>
      <c r="AB372" s="631">
        <f t="shared" si="142"/>
        <v>313</v>
      </c>
      <c r="AC372" s="653">
        <f t="shared" ref="AC372:AC373" si="150">W372-E372</f>
        <v>359.75</v>
      </c>
      <c r="AD372" s="653">
        <f t="shared" ref="AD372:AD373" si="151">X372-F372</f>
        <v>386</v>
      </c>
      <c r="AE372" s="596">
        <f t="shared" ref="AE372:AE373" si="152">Y372-G372</f>
        <v>242.47499999999991</v>
      </c>
      <c r="AF372" s="596">
        <f t="shared" ref="AF372:AF373" si="153">Z372-H372</f>
        <v>240.625</v>
      </c>
      <c r="AG372" s="605">
        <f t="shared" ref="AG372:AG373" si="154">AA372-I372</f>
        <v>240.27500000000055</v>
      </c>
      <c r="AH372" s="663">
        <v>1.1599999999999999</v>
      </c>
      <c r="AI372" s="302">
        <f t="shared" si="135"/>
        <v>1.2469999999999999</v>
      </c>
      <c r="AJ372" s="302">
        <f t="shared" si="143"/>
        <v>1.3093499999999998</v>
      </c>
      <c r="AK372" s="302">
        <f t="shared" si="144"/>
        <v>1.3748174999999998</v>
      </c>
      <c r="AL372" s="302">
        <f t="shared" si="145"/>
        <v>1.4091879374999998</v>
      </c>
      <c r="AM372" s="303">
        <f t="shared" si="146"/>
        <v>1.4444176359374998</v>
      </c>
    </row>
    <row r="373" spans="1:39" ht="13.5" thickBot="1" x14ac:dyDescent="0.25">
      <c r="A373" s="305">
        <v>6</v>
      </c>
      <c r="B373" s="293" t="s">
        <v>108</v>
      </c>
      <c r="C373" s="294" t="s">
        <v>15</v>
      </c>
      <c r="D373" s="295">
        <v>2587</v>
      </c>
      <c r="E373" s="296">
        <v>2758.25</v>
      </c>
      <c r="F373" s="296">
        <v>2888</v>
      </c>
      <c r="G373" s="308">
        <v>3195.5250000000001</v>
      </c>
      <c r="H373" s="308">
        <v>3283.375</v>
      </c>
      <c r="I373" s="644">
        <v>3372.7249999999995</v>
      </c>
      <c r="J373" s="660">
        <f t="shared" si="136"/>
        <v>2665.25</v>
      </c>
      <c r="K373" s="651">
        <f t="shared" si="136"/>
        <v>2848.1875</v>
      </c>
      <c r="L373" s="651">
        <f t="shared" si="136"/>
        <v>2984.5</v>
      </c>
      <c r="M373" s="652">
        <f t="shared" si="136"/>
        <v>3256.1437500000002</v>
      </c>
      <c r="N373" s="652">
        <f t="shared" si="136"/>
        <v>3343.53125</v>
      </c>
      <c r="O373" s="661">
        <f t="shared" si="136"/>
        <v>3432.7937499999998</v>
      </c>
      <c r="P373" s="642">
        <v>2587</v>
      </c>
      <c r="Q373" s="643">
        <v>2758.25</v>
      </c>
      <c r="R373" s="643">
        <v>2888</v>
      </c>
      <c r="S373" s="595">
        <f t="shared" si="147"/>
        <v>60.618750000000091</v>
      </c>
      <c r="T373" s="595">
        <f t="shared" si="148"/>
        <v>60.15625</v>
      </c>
      <c r="U373" s="603">
        <f t="shared" si="149"/>
        <v>60.068750000000364</v>
      </c>
      <c r="V373" s="662">
        <v>2900</v>
      </c>
      <c r="W373" s="299">
        <f t="shared" si="137"/>
        <v>3118</v>
      </c>
      <c r="X373" s="299">
        <f t="shared" si="138"/>
        <v>3274</v>
      </c>
      <c r="Y373" s="299">
        <f t="shared" si="139"/>
        <v>3438</v>
      </c>
      <c r="Z373" s="299">
        <f t="shared" si="140"/>
        <v>3524</v>
      </c>
      <c r="AA373" s="300">
        <f t="shared" si="141"/>
        <v>3613</v>
      </c>
      <c r="AB373" s="631">
        <f t="shared" si="142"/>
        <v>313</v>
      </c>
      <c r="AC373" s="653">
        <f t="shared" si="150"/>
        <v>359.75</v>
      </c>
      <c r="AD373" s="653">
        <f t="shared" si="151"/>
        <v>386</v>
      </c>
      <c r="AE373" s="596">
        <f t="shared" si="152"/>
        <v>242.47499999999991</v>
      </c>
      <c r="AF373" s="596">
        <f t="shared" si="153"/>
        <v>240.625</v>
      </c>
      <c r="AG373" s="605">
        <f t="shared" si="154"/>
        <v>240.27500000000055</v>
      </c>
      <c r="AH373" s="663">
        <v>1.1599999999999999</v>
      </c>
      <c r="AI373" s="302">
        <f t="shared" si="135"/>
        <v>1.2469999999999999</v>
      </c>
      <c r="AJ373" s="302">
        <f t="shared" si="143"/>
        <v>1.3093499999999998</v>
      </c>
      <c r="AK373" s="302">
        <f t="shared" si="144"/>
        <v>1.3748174999999998</v>
      </c>
      <c r="AL373" s="302">
        <f t="shared" si="145"/>
        <v>1.4091879374999998</v>
      </c>
      <c r="AM373" s="303">
        <f t="shared" si="146"/>
        <v>1.4444176359374998</v>
      </c>
    </row>
    <row r="374" spans="1:39" ht="13.5" thickBot="1" x14ac:dyDescent="0.25">
      <c r="A374" s="122"/>
      <c r="B374" s="123"/>
      <c r="C374" s="124"/>
      <c r="D374" s="948"/>
      <c r="E374" s="949"/>
      <c r="F374" s="949"/>
      <c r="G374" s="949"/>
      <c r="H374" s="950"/>
      <c r="I374" s="664"/>
      <c r="J374" s="948"/>
      <c r="K374" s="949"/>
      <c r="L374" s="949"/>
      <c r="M374" s="949"/>
      <c r="N374" s="950"/>
      <c r="O374" s="665"/>
      <c r="P374" s="948"/>
      <c r="Q374" s="949"/>
      <c r="R374" s="949"/>
      <c r="S374" s="949"/>
      <c r="T374" s="950"/>
      <c r="U374" s="664"/>
      <c r="V374" s="948"/>
      <c r="W374" s="949"/>
      <c r="X374" s="949"/>
      <c r="Y374" s="949"/>
      <c r="Z374" s="950"/>
      <c r="AA374" s="664"/>
      <c r="AB374" s="1017"/>
      <c r="AC374" s="1018"/>
      <c r="AD374" s="1018"/>
      <c r="AE374" s="1018"/>
      <c r="AF374" s="1018"/>
      <c r="AG374" s="665"/>
      <c r="AH374" s="151"/>
      <c r="AI374" s="151"/>
      <c r="AJ374" s="151"/>
      <c r="AK374" s="151"/>
      <c r="AL374" s="151"/>
      <c r="AM374" s="151"/>
    </row>
    <row r="375" spans="1:39" ht="13.5" thickBot="1" x14ac:dyDescent="0.25">
      <c r="A375" s="1002"/>
      <c r="B375" s="1003"/>
      <c r="C375" s="1004"/>
      <c r="D375" s="956"/>
      <c r="E375" s="957"/>
      <c r="F375" s="957"/>
      <c r="G375" s="957"/>
      <c r="H375" s="958"/>
      <c r="I375" s="666"/>
      <c r="J375" s="956"/>
      <c r="K375" s="957"/>
      <c r="L375" s="957"/>
      <c r="M375" s="957"/>
      <c r="N375" s="958"/>
      <c r="O375" s="666"/>
      <c r="P375" s="956"/>
      <c r="Q375" s="957"/>
      <c r="R375" s="957"/>
      <c r="S375" s="957"/>
      <c r="T375" s="958"/>
      <c r="U375" s="667"/>
      <c r="V375" s="956"/>
      <c r="W375" s="957"/>
      <c r="X375" s="957"/>
      <c r="Y375" s="957"/>
      <c r="Z375" s="958"/>
      <c r="AA375" s="667"/>
      <c r="AB375" s="996"/>
      <c r="AC375" s="997"/>
      <c r="AD375" s="997"/>
      <c r="AE375" s="997"/>
      <c r="AF375" s="997"/>
      <c r="AG375" s="666"/>
      <c r="AH375" s="151"/>
      <c r="AI375" s="151"/>
      <c r="AJ375" s="151"/>
      <c r="AK375" s="151"/>
      <c r="AL375" s="151"/>
      <c r="AM375" s="151"/>
    </row>
    <row r="379" spans="1:39" ht="13.5" thickBot="1" x14ac:dyDescent="0.25"/>
    <row r="380" spans="1:39" ht="45.75" thickBot="1" x14ac:dyDescent="0.25">
      <c r="A380" s="43"/>
      <c r="B380" s="290" t="s">
        <v>336</v>
      </c>
      <c r="C380" s="83"/>
    </row>
    <row r="381" spans="1:39" ht="15.75" thickBot="1" x14ac:dyDescent="0.25">
      <c r="A381" s="306"/>
      <c r="B381" s="224"/>
      <c r="C381" s="225"/>
    </row>
    <row r="382" spans="1:39" x14ac:dyDescent="0.2">
      <c r="A382" s="1019" t="s">
        <v>10</v>
      </c>
      <c r="B382" s="1022" t="s">
        <v>232</v>
      </c>
      <c r="C382" s="1025" t="s">
        <v>12</v>
      </c>
    </row>
    <row r="383" spans="1:39" x14ac:dyDescent="0.2">
      <c r="A383" s="1020"/>
      <c r="B383" s="1023"/>
      <c r="C383" s="1026"/>
    </row>
    <row r="384" spans="1:39" x14ac:dyDescent="0.2">
      <c r="A384" s="1020"/>
      <c r="B384" s="1023"/>
      <c r="C384" s="1026"/>
    </row>
    <row r="385" spans="1:3" ht="13.5" thickBot="1" x14ac:dyDescent="0.25">
      <c r="A385" s="1021"/>
      <c r="B385" s="1024"/>
      <c r="C385" s="1027"/>
    </row>
    <row r="386" spans="1:3" ht="15" x14ac:dyDescent="0.2">
      <c r="A386" s="226">
        <v>1</v>
      </c>
      <c r="B386" s="227" t="s">
        <v>233</v>
      </c>
      <c r="C386" s="228" t="s">
        <v>15</v>
      </c>
    </row>
    <row r="387" spans="1:3" ht="15" x14ac:dyDescent="0.2">
      <c r="A387" s="229"/>
      <c r="B387" s="230" t="s">
        <v>234</v>
      </c>
      <c r="C387" s="231" t="s">
        <v>15</v>
      </c>
    </row>
    <row r="388" spans="1:3" ht="15" x14ac:dyDescent="0.2">
      <c r="A388" s="229"/>
      <c r="B388" s="230" t="s">
        <v>235</v>
      </c>
      <c r="C388" s="231" t="s">
        <v>15</v>
      </c>
    </row>
    <row r="389" spans="1:3" ht="15.75" thickBot="1" x14ac:dyDescent="0.25">
      <c r="A389" s="232"/>
      <c r="B389" s="233" t="s">
        <v>236</v>
      </c>
      <c r="C389" s="234" t="s">
        <v>15</v>
      </c>
    </row>
    <row r="390" spans="1:3" ht="15" x14ac:dyDescent="0.2">
      <c r="A390" s="226">
        <v>2</v>
      </c>
      <c r="B390" s="235" t="s">
        <v>237</v>
      </c>
      <c r="C390" s="236" t="s">
        <v>15</v>
      </c>
    </row>
    <row r="391" spans="1:3" ht="15" x14ac:dyDescent="0.2">
      <c r="A391" s="229"/>
      <c r="B391" s="237" t="s">
        <v>109</v>
      </c>
      <c r="C391" s="238" t="s">
        <v>15</v>
      </c>
    </row>
    <row r="392" spans="1:3" ht="15" x14ac:dyDescent="0.2">
      <c r="A392" s="229"/>
      <c r="B392" s="237" t="s">
        <v>110</v>
      </c>
      <c r="C392" s="238" t="s">
        <v>15</v>
      </c>
    </row>
    <row r="393" spans="1:3" ht="15.75" thickBot="1" x14ac:dyDescent="0.25">
      <c r="A393" s="232"/>
      <c r="B393" s="239" t="s">
        <v>83</v>
      </c>
      <c r="C393" s="240" t="s">
        <v>15</v>
      </c>
    </row>
    <row r="394" spans="1:3" ht="15" x14ac:dyDescent="0.2">
      <c r="A394" s="226">
        <v>3</v>
      </c>
      <c r="B394" s="235" t="s">
        <v>238</v>
      </c>
      <c r="C394" s="236" t="s">
        <v>15</v>
      </c>
    </row>
    <row r="395" spans="1:3" ht="15" x14ac:dyDescent="0.2">
      <c r="A395" s="229"/>
      <c r="B395" s="241" t="s">
        <v>239</v>
      </c>
      <c r="C395" s="231" t="s">
        <v>15</v>
      </c>
    </row>
    <row r="396" spans="1:3" ht="15" x14ac:dyDescent="0.2">
      <c r="A396" s="229"/>
      <c r="B396" s="230" t="s">
        <v>110</v>
      </c>
      <c r="C396" s="231" t="s">
        <v>15</v>
      </c>
    </row>
    <row r="397" spans="1:3" ht="15.75" thickBot="1" x14ac:dyDescent="0.25">
      <c r="A397" s="232"/>
      <c r="B397" s="233" t="s">
        <v>83</v>
      </c>
      <c r="C397" s="234" t="s">
        <v>15</v>
      </c>
    </row>
    <row r="398" spans="1:3" ht="30" x14ac:dyDescent="0.2">
      <c r="A398" s="226">
        <v>4</v>
      </c>
      <c r="B398" s="227" t="s">
        <v>240</v>
      </c>
      <c r="C398" s="228" t="s">
        <v>15</v>
      </c>
    </row>
    <row r="399" spans="1:3" ht="15" x14ac:dyDescent="0.2">
      <c r="A399" s="229"/>
      <c r="B399" s="230" t="s">
        <v>234</v>
      </c>
      <c r="C399" s="231" t="s">
        <v>15</v>
      </c>
    </row>
    <row r="400" spans="1:3" ht="15" x14ac:dyDescent="0.2">
      <c r="A400" s="229"/>
      <c r="B400" s="230" t="s">
        <v>235</v>
      </c>
      <c r="C400" s="231" t="s">
        <v>15</v>
      </c>
    </row>
    <row r="401" spans="1:3" ht="15.75" thickBot="1" x14ac:dyDescent="0.25">
      <c r="A401" s="232"/>
      <c r="B401" s="233" t="s">
        <v>236</v>
      </c>
      <c r="C401" s="234" t="s">
        <v>15</v>
      </c>
    </row>
    <row r="402" spans="1:3" ht="15" x14ac:dyDescent="0.2">
      <c r="A402" s="226">
        <v>5</v>
      </c>
      <c r="B402" s="227" t="s">
        <v>241</v>
      </c>
      <c r="C402" s="228" t="s">
        <v>15</v>
      </c>
    </row>
    <row r="403" spans="1:3" ht="15" x14ac:dyDescent="0.2">
      <c r="A403" s="229"/>
      <c r="B403" s="241" t="s">
        <v>242</v>
      </c>
      <c r="C403" s="231" t="s">
        <v>15</v>
      </c>
    </row>
    <row r="404" spans="1:3" ht="15" x14ac:dyDescent="0.2">
      <c r="A404" s="229"/>
      <c r="B404" s="230" t="s">
        <v>110</v>
      </c>
      <c r="C404" s="231" t="s">
        <v>15</v>
      </c>
    </row>
    <row r="405" spans="1:3" ht="15.75" thickBot="1" x14ac:dyDescent="0.25">
      <c r="A405" s="232"/>
      <c r="B405" s="233" t="s">
        <v>83</v>
      </c>
      <c r="C405" s="234" t="s">
        <v>15</v>
      </c>
    </row>
    <row r="406" spans="1:3" ht="30" x14ac:dyDescent="0.2">
      <c r="A406" s="226">
        <v>6</v>
      </c>
      <c r="B406" s="227" t="s">
        <v>243</v>
      </c>
      <c r="C406" s="228" t="s">
        <v>15</v>
      </c>
    </row>
    <row r="407" spans="1:3" ht="15" x14ac:dyDescent="0.2">
      <c r="A407" s="229"/>
      <c r="B407" s="241" t="s">
        <v>244</v>
      </c>
      <c r="C407" s="231" t="s">
        <v>15</v>
      </c>
    </row>
    <row r="408" spans="1:3" ht="15.75" thickBot="1" x14ac:dyDescent="0.25">
      <c r="A408" s="232"/>
      <c r="B408" s="233" t="s">
        <v>83</v>
      </c>
      <c r="C408" s="234" t="s">
        <v>15</v>
      </c>
    </row>
    <row r="409" spans="1:3" ht="15" x14ac:dyDescent="0.2">
      <c r="A409" s="226">
        <v>7</v>
      </c>
      <c r="B409" s="227" t="s">
        <v>245</v>
      </c>
      <c r="C409" s="228" t="s">
        <v>15</v>
      </c>
    </row>
    <row r="410" spans="1:3" ht="15" x14ac:dyDescent="0.2">
      <c r="A410" s="229"/>
      <c r="B410" s="241" t="s">
        <v>234</v>
      </c>
      <c r="C410" s="231" t="s">
        <v>15</v>
      </c>
    </row>
    <row r="411" spans="1:3" ht="15" x14ac:dyDescent="0.2">
      <c r="A411" s="229"/>
      <c r="B411" s="241" t="s">
        <v>246</v>
      </c>
      <c r="C411" s="231" t="s">
        <v>15</v>
      </c>
    </row>
    <row r="412" spans="1:3" ht="15.75" thickBot="1" x14ac:dyDescent="0.25">
      <c r="A412" s="232"/>
      <c r="B412" s="242" t="s">
        <v>83</v>
      </c>
      <c r="C412" s="234" t="s">
        <v>15</v>
      </c>
    </row>
    <row r="413" spans="1:3" ht="15" x14ac:dyDescent="0.2">
      <c r="A413" s="226">
        <v>8</v>
      </c>
      <c r="B413" s="227" t="s">
        <v>233</v>
      </c>
      <c r="C413" s="228" t="s">
        <v>122</v>
      </c>
    </row>
    <row r="414" spans="1:3" ht="15" x14ac:dyDescent="0.2">
      <c r="A414" s="229"/>
      <c r="B414" s="230" t="s">
        <v>234</v>
      </c>
      <c r="C414" s="231" t="s">
        <v>122</v>
      </c>
    </row>
    <row r="415" spans="1:3" ht="15" x14ac:dyDescent="0.2">
      <c r="A415" s="229"/>
      <c r="B415" s="230" t="s">
        <v>235</v>
      </c>
      <c r="C415" s="231" t="s">
        <v>122</v>
      </c>
    </row>
    <row r="416" spans="1:3" ht="15.75" thickBot="1" x14ac:dyDescent="0.25">
      <c r="A416" s="232"/>
      <c r="B416" s="233" t="s">
        <v>236</v>
      </c>
      <c r="C416" s="234" t="s">
        <v>122</v>
      </c>
    </row>
    <row r="417" spans="1:3" ht="15" x14ac:dyDescent="0.2">
      <c r="A417" s="226">
        <v>9</v>
      </c>
      <c r="B417" s="227" t="s">
        <v>247</v>
      </c>
      <c r="C417" s="228" t="s">
        <v>122</v>
      </c>
    </row>
    <row r="418" spans="1:3" ht="15" x14ac:dyDescent="0.2">
      <c r="A418" s="229"/>
      <c r="B418" s="230" t="s">
        <v>248</v>
      </c>
      <c r="C418" s="231" t="s">
        <v>122</v>
      </c>
    </row>
    <row r="419" spans="1:3" ht="15" x14ac:dyDescent="0.2">
      <c r="A419" s="229"/>
      <c r="B419" s="230" t="s">
        <v>249</v>
      </c>
      <c r="C419" s="231" t="s">
        <v>122</v>
      </c>
    </row>
    <row r="420" spans="1:3" ht="15.75" thickBot="1" x14ac:dyDescent="0.25">
      <c r="A420" s="232"/>
      <c r="B420" s="233" t="s">
        <v>83</v>
      </c>
      <c r="C420" s="234" t="s">
        <v>122</v>
      </c>
    </row>
    <row r="421" spans="1:3" ht="30" x14ac:dyDescent="0.2">
      <c r="A421" s="226">
        <v>10</v>
      </c>
      <c r="B421" s="227" t="s">
        <v>240</v>
      </c>
      <c r="C421" s="228" t="s">
        <v>122</v>
      </c>
    </row>
    <row r="422" spans="1:3" ht="15" x14ac:dyDescent="0.2">
      <c r="A422" s="229"/>
      <c r="B422" s="230" t="s">
        <v>244</v>
      </c>
      <c r="C422" s="231" t="s">
        <v>122</v>
      </c>
    </row>
    <row r="423" spans="1:3" ht="15" x14ac:dyDescent="0.2">
      <c r="A423" s="229"/>
      <c r="B423" s="230" t="s">
        <v>111</v>
      </c>
      <c r="C423" s="231" t="s">
        <v>122</v>
      </c>
    </row>
    <row r="424" spans="1:3" ht="15.75" thickBot="1" x14ac:dyDescent="0.25">
      <c r="A424" s="232"/>
      <c r="B424" s="233" t="s">
        <v>250</v>
      </c>
      <c r="C424" s="234" t="s">
        <v>122</v>
      </c>
    </row>
    <row r="425" spans="1:3" ht="15" x14ac:dyDescent="0.2">
      <c r="A425" s="226">
        <v>11</v>
      </c>
      <c r="B425" s="227" t="s">
        <v>251</v>
      </c>
      <c r="C425" s="228" t="s">
        <v>122</v>
      </c>
    </row>
    <row r="426" spans="1:3" ht="15" x14ac:dyDescent="0.2">
      <c r="A426" s="229"/>
      <c r="B426" s="230" t="s">
        <v>110</v>
      </c>
      <c r="C426" s="231" t="s">
        <v>122</v>
      </c>
    </row>
    <row r="427" spans="1:3" ht="15" x14ac:dyDescent="0.2">
      <c r="A427" s="229"/>
      <c r="B427" s="230" t="s">
        <v>111</v>
      </c>
      <c r="C427" s="231" t="s">
        <v>122</v>
      </c>
    </row>
    <row r="428" spans="1:3" ht="15.75" thickBot="1" x14ac:dyDescent="0.25">
      <c r="A428" s="232"/>
      <c r="B428" s="233" t="s">
        <v>83</v>
      </c>
      <c r="C428" s="234" t="s">
        <v>122</v>
      </c>
    </row>
    <row r="429" spans="1:3" ht="30" x14ac:dyDescent="0.2">
      <c r="A429" s="226">
        <v>12</v>
      </c>
      <c r="B429" s="227" t="s">
        <v>252</v>
      </c>
      <c r="C429" s="228" t="s">
        <v>122</v>
      </c>
    </row>
    <row r="430" spans="1:3" ht="15" x14ac:dyDescent="0.2">
      <c r="A430" s="229"/>
      <c r="B430" s="230" t="s">
        <v>244</v>
      </c>
      <c r="C430" s="231" t="s">
        <v>122</v>
      </c>
    </row>
    <row r="431" spans="1:3" ht="15.75" thickBot="1" x14ac:dyDescent="0.25">
      <c r="A431" s="232"/>
      <c r="B431" s="233" t="s">
        <v>83</v>
      </c>
      <c r="C431" s="234" t="s">
        <v>122</v>
      </c>
    </row>
    <row r="432" spans="1:3" ht="15" x14ac:dyDescent="0.2">
      <c r="A432" s="226">
        <v>13</v>
      </c>
      <c r="B432" s="227" t="s">
        <v>245</v>
      </c>
      <c r="C432" s="228" t="s">
        <v>122</v>
      </c>
    </row>
    <row r="433" spans="1:3" ht="15" x14ac:dyDescent="0.2">
      <c r="A433" s="229"/>
      <c r="B433" s="230" t="s">
        <v>234</v>
      </c>
      <c r="C433" s="231" t="s">
        <v>122</v>
      </c>
    </row>
    <row r="434" spans="1:3" ht="15" x14ac:dyDescent="0.2">
      <c r="A434" s="229"/>
      <c r="B434" s="230" t="s">
        <v>246</v>
      </c>
      <c r="C434" s="231" t="s">
        <v>122</v>
      </c>
    </row>
    <row r="435" spans="1:3" ht="15.75" thickBot="1" x14ac:dyDescent="0.25">
      <c r="A435" s="232"/>
      <c r="B435" s="233" t="s">
        <v>83</v>
      </c>
      <c r="C435" s="234" t="s">
        <v>122</v>
      </c>
    </row>
    <row r="436" spans="1:3" ht="15" x14ac:dyDescent="0.2">
      <c r="A436" s="226">
        <v>14</v>
      </c>
      <c r="B436" s="227" t="s">
        <v>253</v>
      </c>
      <c r="C436" s="228" t="s">
        <v>81</v>
      </c>
    </row>
    <row r="437" spans="1:3" ht="15" x14ac:dyDescent="0.2">
      <c r="A437" s="229"/>
      <c r="B437" s="230" t="s">
        <v>254</v>
      </c>
      <c r="C437" s="231" t="s">
        <v>81</v>
      </c>
    </row>
    <row r="438" spans="1:3" ht="15" x14ac:dyDescent="0.2">
      <c r="A438" s="229"/>
      <c r="B438" s="230" t="s">
        <v>255</v>
      </c>
      <c r="C438" s="231" t="s">
        <v>81</v>
      </c>
    </row>
    <row r="439" spans="1:3" ht="15.75" thickBot="1" x14ac:dyDescent="0.25">
      <c r="A439" s="232"/>
      <c r="B439" s="233" t="s">
        <v>236</v>
      </c>
      <c r="C439" s="234" t="s">
        <v>81</v>
      </c>
    </row>
    <row r="440" spans="1:3" ht="15" x14ac:dyDescent="0.2">
      <c r="A440" s="226">
        <v>15</v>
      </c>
      <c r="B440" s="227" t="s">
        <v>256</v>
      </c>
      <c r="C440" s="228" t="s">
        <v>123</v>
      </c>
    </row>
    <row r="441" spans="1:3" ht="15" x14ac:dyDescent="0.2">
      <c r="A441" s="229"/>
      <c r="B441" s="230" t="s">
        <v>257</v>
      </c>
      <c r="C441" s="231" t="s">
        <v>123</v>
      </c>
    </row>
    <row r="442" spans="1:3" ht="15" x14ac:dyDescent="0.2">
      <c r="A442" s="229"/>
      <c r="B442" s="230" t="s">
        <v>254</v>
      </c>
      <c r="C442" s="231" t="s">
        <v>123</v>
      </c>
    </row>
    <row r="443" spans="1:3" ht="15" x14ac:dyDescent="0.2">
      <c r="A443" s="229"/>
      <c r="B443" s="230" t="s">
        <v>255</v>
      </c>
      <c r="C443" s="231" t="s">
        <v>123</v>
      </c>
    </row>
    <row r="444" spans="1:3" ht="15.75" thickBot="1" x14ac:dyDescent="0.25">
      <c r="A444" s="232"/>
      <c r="B444" s="233" t="s">
        <v>236</v>
      </c>
      <c r="C444" s="234" t="s">
        <v>123</v>
      </c>
    </row>
    <row r="445" spans="1:3" ht="30" x14ac:dyDescent="0.2">
      <c r="A445" s="226">
        <v>16</v>
      </c>
      <c r="B445" s="227" t="s">
        <v>258</v>
      </c>
      <c r="C445" s="228" t="s">
        <v>81</v>
      </c>
    </row>
    <row r="446" spans="1:3" ht="15" x14ac:dyDescent="0.2">
      <c r="A446" s="229"/>
      <c r="B446" s="230" t="s">
        <v>257</v>
      </c>
      <c r="C446" s="231" t="s">
        <v>81</v>
      </c>
    </row>
    <row r="447" spans="1:3" ht="15" x14ac:dyDescent="0.2">
      <c r="A447" s="229"/>
      <c r="B447" s="230" t="s">
        <v>254</v>
      </c>
      <c r="C447" s="231" t="s">
        <v>81</v>
      </c>
    </row>
    <row r="448" spans="1:3" ht="15" x14ac:dyDescent="0.2">
      <c r="A448" s="229"/>
      <c r="B448" s="230" t="s">
        <v>255</v>
      </c>
      <c r="C448" s="231" t="s">
        <v>81</v>
      </c>
    </row>
    <row r="449" spans="1:3" ht="15.75" thickBot="1" x14ac:dyDescent="0.25">
      <c r="A449" s="232"/>
      <c r="B449" s="233" t="s">
        <v>236</v>
      </c>
      <c r="C449" s="234" t="s">
        <v>81</v>
      </c>
    </row>
    <row r="450" spans="1:3" ht="15" x14ac:dyDescent="0.2">
      <c r="A450" s="226">
        <v>17</v>
      </c>
      <c r="B450" s="227" t="s">
        <v>259</v>
      </c>
      <c r="C450" s="228" t="s">
        <v>81</v>
      </c>
    </row>
    <row r="451" spans="1:3" ht="15" x14ac:dyDescent="0.2">
      <c r="A451" s="229"/>
      <c r="B451" s="230" t="s">
        <v>257</v>
      </c>
      <c r="C451" s="231" t="s">
        <v>81</v>
      </c>
    </row>
    <row r="452" spans="1:3" ht="15" x14ac:dyDescent="0.2">
      <c r="A452" s="229"/>
      <c r="B452" s="230" t="s">
        <v>254</v>
      </c>
      <c r="C452" s="231" t="s">
        <v>81</v>
      </c>
    </row>
    <row r="453" spans="1:3" ht="15.75" thickBot="1" x14ac:dyDescent="0.25">
      <c r="A453" s="232"/>
      <c r="B453" s="233" t="s">
        <v>83</v>
      </c>
      <c r="C453" s="234" t="s">
        <v>81</v>
      </c>
    </row>
    <row r="454" spans="1:3" ht="30" x14ac:dyDescent="0.2">
      <c r="A454" s="226">
        <v>18</v>
      </c>
      <c r="B454" s="227" t="s">
        <v>260</v>
      </c>
      <c r="C454" s="228" t="s">
        <v>81</v>
      </c>
    </row>
    <row r="455" spans="1:3" ht="15" x14ac:dyDescent="0.2">
      <c r="A455" s="229"/>
      <c r="B455" s="230" t="s">
        <v>257</v>
      </c>
      <c r="C455" s="231" t="s">
        <v>81</v>
      </c>
    </row>
    <row r="456" spans="1:3" ht="15" x14ac:dyDescent="0.2">
      <c r="A456" s="229"/>
      <c r="B456" s="230" t="s">
        <v>254</v>
      </c>
      <c r="C456" s="231" t="s">
        <v>81</v>
      </c>
    </row>
    <row r="457" spans="1:3" ht="15.75" thickBot="1" x14ac:dyDescent="0.25">
      <c r="A457" s="232"/>
      <c r="B457" s="233" t="s">
        <v>83</v>
      </c>
      <c r="C457" s="234" t="s">
        <v>81</v>
      </c>
    </row>
    <row r="458" spans="1:3" ht="15" x14ac:dyDescent="0.2">
      <c r="A458" s="226">
        <v>19</v>
      </c>
      <c r="B458" s="227" t="s">
        <v>261</v>
      </c>
      <c r="C458" s="228" t="s">
        <v>81</v>
      </c>
    </row>
    <row r="459" spans="1:3" ht="15" x14ac:dyDescent="0.2">
      <c r="A459" s="229"/>
      <c r="B459" s="230" t="s">
        <v>105</v>
      </c>
      <c r="C459" s="231" t="s">
        <v>81</v>
      </c>
    </row>
    <row r="460" spans="1:3" ht="15.75" thickBot="1" x14ac:dyDescent="0.25">
      <c r="A460" s="232"/>
      <c r="B460" s="233" t="s">
        <v>83</v>
      </c>
      <c r="C460" s="234" t="s">
        <v>81</v>
      </c>
    </row>
    <row r="461" spans="1:3" ht="30" x14ac:dyDescent="0.2">
      <c r="A461" s="226">
        <v>20</v>
      </c>
      <c r="B461" s="227" t="s">
        <v>262</v>
      </c>
      <c r="C461" s="228" t="s">
        <v>81</v>
      </c>
    </row>
    <row r="462" spans="1:3" ht="15" x14ac:dyDescent="0.2">
      <c r="A462" s="229"/>
      <c r="B462" s="230" t="s">
        <v>263</v>
      </c>
      <c r="C462" s="231" t="s">
        <v>81</v>
      </c>
    </row>
    <row r="463" spans="1:3" ht="15" x14ac:dyDescent="0.2">
      <c r="A463" s="229"/>
      <c r="B463" s="230" t="s">
        <v>264</v>
      </c>
      <c r="C463" s="231" t="s">
        <v>81</v>
      </c>
    </row>
    <row r="464" spans="1:3" ht="15.75" thickBot="1" x14ac:dyDescent="0.25">
      <c r="A464" s="232"/>
      <c r="B464" s="233" t="s">
        <v>236</v>
      </c>
      <c r="C464" s="234" t="s">
        <v>81</v>
      </c>
    </row>
    <row r="465" spans="1:3" ht="15" x14ac:dyDescent="0.2">
      <c r="A465" s="226">
        <v>21</v>
      </c>
      <c r="B465" s="227" t="s">
        <v>265</v>
      </c>
      <c r="C465" s="228" t="s">
        <v>123</v>
      </c>
    </row>
    <row r="466" spans="1:3" ht="15" x14ac:dyDescent="0.2">
      <c r="A466" s="229"/>
      <c r="B466" s="230" t="s">
        <v>105</v>
      </c>
      <c r="C466" s="231" t="s">
        <v>123</v>
      </c>
    </row>
    <row r="467" spans="1:3" ht="15.75" thickBot="1" x14ac:dyDescent="0.25">
      <c r="A467" s="232"/>
      <c r="B467" s="233" t="s">
        <v>83</v>
      </c>
      <c r="C467" s="234" t="s">
        <v>123</v>
      </c>
    </row>
    <row r="468" spans="1:3" ht="15" x14ac:dyDescent="0.2">
      <c r="A468" s="226">
        <v>22</v>
      </c>
      <c r="B468" s="227" t="s">
        <v>124</v>
      </c>
      <c r="C468" s="228" t="s">
        <v>81</v>
      </c>
    </row>
    <row r="469" spans="1:3" ht="15" x14ac:dyDescent="0.2">
      <c r="A469" s="229"/>
      <c r="B469" s="230" t="s">
        <v>105</v>
      </c>
      <c r="C469" s="231" t="s">
        <v>81</v>
      </c>
    </row>
    <row r="470" spans="1:3" ht="15.75" thickBot="1" x14ac:dyDescent="0.25">
      <c r="A470" s="232"/>
      <c r="B470" s="233" t="s">
        <v>83</v>
      </c>
      <c r="C470" s="234" t="s">
        <v>81</v>
      </c>
    </row>
    <row r="471" spans="1:3" ht="15" x14ac:dyDescent="0.2">
      <c r="A471" s="226">
        <v>23</v>
      </c>
      <c r="B471" s="227" t="s">
        <v>125</v>
      </c>
      <c r="C471" s="228" t="s">
        <v>126</v>
      </c>
    </row>
    <row r="472" spans="1:3" ht="15" x14ac:dyDescent="0.2">
      <c r="A472" s="229"/>
      <c r="B472" s="230" t="s">
        <v>105</v>
      </c>
      <c r="C472" s="231" t="s">
        <v>126</v>
      </c>
    </row>
    <row r="473" spans="1:3" ht="15.75" thickBot="1" x14ac:dyDescent="0.25">
      <c r="A473" s="232"/>
      <c r="B473" s="233" t="s">
        <v>83</v>
      </c>
      <c r="C473" s="234" t="s">
        <v>126</v>
      </c>
    </row>
    <row r="474" spans="1:3" ht="15.75" thickBot="1" x14ac:dyDescent="0.25">
      <c r="A474" s="243">
        <v>24</v>
      </c>
      <c r="B474" s="244" t="s">
        <v>266</v>
      </c>
      <c r="C474" s="245"/>
    </row>
    <row r="475" spans="1:3" ht="15.75" thickBot="1" x14ac:dyDescent="0.25">
      <c r="A475" s="246">
        <v>25</v>
      </c>
      <c r="B475" s="247" t="s">
        <v>267</v>
      </c>
      <c r="C475" s="248" t="s">
        <v>268</v>
      </c>
    </row>
    <row r="476" spans="1:3" ht="45" x14ac:dyDescent="0.2">
      <c r="A476" s="226">
        <v>26</v>
      </c>
      <c r="B476" s="249" t="s">
        <v>269</v>
      </c>
      <c r="C476" s="228" t="s">
        <v>15</v>
      </c>
    </row>
    <row r="477" spans="1:3" ht="15" x14ac:dyDescent="0.2">
      <c r="A477" s="250"/>
      <c r="B477" s="251" t="s">
        <v>242</v>
      </c>
      <c r="C477" s="252" t="s">
        <v>15</v>
      </c>
    </row>
    <row r="478" spans="1:3" ht="15" x14ac:dyDescent="0.2">
      <c r="A478" s="253"/>
      <c r="B478" s="251" t="s">
        <v>244</v>
      </c>
      <c r="C478" s="252" t="s">
        <v>15</v>
      </c>
    </row>
    <row r="479" spans="1:3" ht="15.75" thickBot="1" x14ac:dyDescent="0.25">
      <c r="A479" s="254"/>
      <c r="B479" s="255" t="s">
        <v>83</v>
      </c>
      <c r="C479" s="256" t="s">
        <v>15</v>
      </c>
    </row>
    <row r="480" spans="1:3" ht="15" x14ac:dyDescent="0.2">
      <c r="A480" s="257">
        <v>27</v>
      </c>
      <c r="B480" s="235" t="s">
        <v>270</v>
      </c>
      <c r="C480" s="258" t="s">
        <v>122</v>
      </c>
    </row>
    <row r="481" spans="1:3" ht="15" x14ac:dyDescent="0.2">
      <c r="A481" s="253"/>
      <c r="B481" s="237" t="s">
        <v>110</v>
      </c>
      <c r="C481" s="259" t="s">
        <v>122</v>
      </c>
    </row>
    <row r="482" spans="1:3" ht="15" x14ac:dyDescent="0.2">
      <c r="A482" s="253"/>
      <c r="B482" s="237" t="s">
        <v>111</v>
      </c>
      <c r="C482" s="259" t="s">
        <v>122</v>
      </c>
    </row>
    <row r="483" spans="1:3" ht="15.75" thickBot="1" x14ac:dyDescent="0.25">
      <c r="A483" s="254"/>
      <c r="B483" s="239" t="s">
        <v>83</v>
      </c>
      <c r="C483" s="260" t="s">
        <v>122</v>
      </c>
    </row>
    <row r="484" spans="1:3" ht="15" x14ac:dyDescent="0.2">
      <c r="A484" s="257">
        <v>28</v>
      </c>
      <c r="B484" s="235" t="s">
        <v>271</v>
      </c>
      <c r="C484" s="258" t="s">
        <v>123</v>
      </c>
    </row>
    <row r="485" spans="1:3" ht="15" x14ac:dyDescent="0.2">
      <c r="A485" s="253"/>
      <c r="B485" s="237" t="s">
        <v>257</v>
      </c>
      <c r="C485" s="259" t="s">
        <v>123</v>
      </c>
    </row>
    <row r="486" spans="1:3" ht="15" x14ac:dyDescent="0.2">
      <c r="A486" s="253"/>
      <c r="B486" s="230" t="s">
        <v>105</v>
      </c>
      <c r="C486" s="259" t="s">
        <v>123</v>
      </c>
    </row>
    <row r="487" spans="1:3" ht="15.75" thickBot="1" x14ac:dyDescent="0.25">
      <c r="A487" s="254"/>
      <c r="B487" s="233" t="s">
        <v>83</v>
      </c>
      <c r="C487" s="260" t="s">
        <v>123</v>
      </c>
    </row>
    <row r="488" spans="1:3" ht="15.75" thickBot="1" x14ac:dyDescent="0.25">
      <c r="A488" s="261">
        <v>29</v>
      </c>
      <c r="B488" s="262" t="s">
        <v>272</v>
      </c>
      <c r="C488" s="263" t="s">
        <v>126</v>
      </c>
    </row>
    <row r="489" spans="1:3" ht="15" x14ac:dyDescent="0.2">
      <c r="A489" s="257">
        <v>30</v>
      </c>
      <c r="B489" s="235" t="s">
        <v>273</v>
      </c>
      <c r="C489" s="258" t="s">
        <v>15</v>
      </c>
    </row>
    <row r="490" spans="1:3" ht="15" x14ac:dyDescent="0.2">
      <c r="A490" s="253"/>
      <c r="B490" s="251" t="s">
        <v>242</v>
      </c>
      <c r="C490" s="259" t="s">
        <v>15</v>
      </c>
    </row>
    <row r="491" spans="1:3" ht="15" x14ac:dyDescent="0.2">
      <c r="A491" s="253"/>
      <c r="B491" s="251" t="s">
        <v>244</v>
      </c>
      <c r="C491" s="259" t="s">
        <v>15</v>
      </c>
    </row>
    <row r="492" spans="1:3" ht="15.75" thickBot="1" x14ac:dyDescent="0.25">
      <c r="A492" s="254"/>
      <c r="B492" s="255" t="s">
        <v>83</v>
      </c>
      <c r="C492" s="260" t="s">
        <v>15</v>
      </c>
    </row>
    <row r="493" spans="1:3" ht="15" x14ac:dyDescent="0.2">
      <c r="A493" s="257">
        <v>31</v>
      </c>
      <c r="B493" s="264" t="s">
        <v>274</v>
      </c>
      <c r="C493" s="265" t="s">
        <v>81</v>
      </c>
    </row>
    <row r="494" spans="1:3" ht="15" x14ac:dyDescent="0.2">
      <c r="A494" s="253"/>
      <c r="B494" s="237" t="s">
        <v>257</v>
      </c>
      <c r="C494" s="266" t="s">
        <v>81</v>
      </c>
    </row>
    <row r="495" spans="1:3" ht="15" x14ac:dyDescent="0.2">
      <c r="A495" s="253"/>
      <c r="B495" s="230" t="s">
        <v>105</v>
      </c>
      <c r="C495" s="266" t="s">
        <v>81</v>
      </c>
    </row>
    <row r="496" spans="1:3" ht="15.75" thickBot="1" x14ac:dyDescent="0.25">
      <c r="A496" s="254"/>
      <c r="B496" s="233" t="s">
        <v>83</v>
      </c>
      <c r="C496" s="267" t="s">
        <v>81</v>
      </c>
    </row>
    <row r="497" spans="1:3" ht="15" x14ac:dyDescent="0.2">
      <c r="A497" s="257">
        <v>32</v>
      </c>
      <c r="B497" s="264" t="s">
        <v>275</v>
      </c>
      <c r="C497" s="265" t="s">
        <v>81</v>
      </c>
    </row>
    <row r="498" spans="1:3" ht="15" x14ac:dyDescent="0.2">
      <c r="A498" s="253"/>
      <c r="B498" s="237" t="s">
        <v>263</v>
      </c>
      <c r="C498" s="266" t="s">
        <v>81</v>
      </c>
    </row>
    <row r="499" spans="1:3" ht="15" x14ac:dyDescent="0.2">
      <c r="A499" s="253"/>
      <c r="B499" s="230" t="s">
        <v>106</v>
      </c>
      <c r="C499" s="266" t="s">
        <v>81</v>
      </c>
    </row>
    <row r="500" spans="1:3" ht="15.75" thickBot="1" x14ac:dyDescent="0.25">
      <c r="A500" s="254"/>
      <c r="B500" s="233" t="s">
        <v>83</v>
      </c>
      <c r="C500" s="267" t="s">
        <v>81</v>
      </c>
    </row>
    <row r="501" spans="1:3" ht="15" x14ac:dyDescent="0.2">
      <c r="A501" s="257">
        <v>33</v>
      </c>
      <c r="B501" s="268" t="s">
        <v>276</v>
      </c>
      <c r="C501" s="265" t="s">
        <v>15</v>
      </c>
    </row>
    <row r="502" spans="1:3" ht="15" x14ac:dyDescent="0.2">
      <c r="A502" s="253"/>
      <c r="B502" s="269" t="s">
        <v>109</v>
      </c>
      <c r="C502" s="266" t="s">
        <v>15</v>
      </c>
    </row>
    <row r="503" spans="1:3" ht="15" x14ac:dyDescent="0.2">
      <c r="A503" s="253"/>
      <c r="B503" s="269" t="s">
        <v>110</v>
      </c>
      <c r="C503" s="266" t="s">
        <v>15</v>
      </c>
    </row>
    <row r="504" spans="1:3" ht="15.75" thickBot="1" x14ac:dyDescent="0.25">
      <c r="A504" s="254"/>
      <c r="B504" s="270" t="s">
        <v>277</v>
      </c>
      <c r="C504" s="267" t="s">
        <v>15</v>
      </c>
    </row>
    <row r="505" spans="1:3" ht="15" x14ac:dyDescent="0.2">
      <c r="A505" s="257">
        <v>34</v>
      </c>
      <c r="B505" s="264" t="s">
        <v>278</v>
      </c>
      <c r="C505" s="265" t="s">
        <v>122</v>
      </c>
    </row>
    <row r="506" spans="1:3" ht="15" x14ac:dyDescent="0.2">
      <c r="A506" s="253"/>
      <c r="B506" s="269" t="s">
        <v>110</v>
      </c>
      <c r="C506" s="266" t="s">
        <v>122</v>
      </c>
    </row>
    <row r="507" spans="1:3" ht="15" x14ac:dyDescent="0.2">
      <c r="A507" s="253"/>
      <c r="B507" s="269" t="s">
        <v>111</v>
      </c>
      <c r="C507" s="266" t="s">
        <v>122</v>
      </c>
    </row>
    <row r="508" spans="1:3" ht="15.75" thickBot="1" x14ac:dyDescent="0.25">
      <c r="A508" s="254"/>
      <c r="B508" s="270" t="s">
        <v>83</v>
      </c>
      <c r="C508" s="267" t="s">
        <v>122</v>
      </c>
    </row>
    <row r="509" spans="1:3" ht="15" x14ac:dyDescent="0.2">
      <c r="A509" s="257">
        <v>35</v>
      </c>
      <c r="B509" s="227" t="s">
        <v>279</v>
      </c>
      <c r="C509" s="265" t="s">
        <v>15</v>
      </c>
    </row>
    <row r="510" spans="1:3" ht="30" x14ac:dyDescent="0.2">
      <c r="A510" s="253"/>
      <c r="B510" s="230" t="s">
        <v>280</v>
      </c>
      <c r="C510" s="266" t="s">
        <v>15</v>
      </c>
    </row>
    <row r="511" spans="1:3" ht="15" x14ac:dyDescent="0.2">
      <c r="A511" s="253"/>
      <c r="B511" s="230" t="s">
        <v>127</v>
      </c>
      <c r="C511" s="266" t="s">
        <v>15</v>
      </c>
    </row>
    <row r="512" spans="1:3" ht="15.75" thickBot="1" x14ac:dyDescent="0.25">
      <c r="A512" s="254"/>
      <c r="B512" s="233" t="s">
        <v>281</v>
      </c>
      <c r="C512" s="267" t="s">
        <v>15</v>
      </c>
    </row>
    <row r="513" spans="1:3" ht="30" x14ac:dyDescent="0.2">
      <c r="A513" s="257">
        <v>36</v>
      </c>
      <c r="B513" s="264" t="s">
        <v>282</v>
      </c>
      <c r="C513" s="265" t="s">
        <v>15</v>
      </c>
    </row>
    <row r="514" spans="1:3" ht="15" x14ac:dyDescent="0.2">
      <c r="A514" s="253"/>
      <c r="B514" s="269" t="s">
        <v>110</v>
      </c>
      <c r="C514" s="266" t="s">
        <v>15</v>
      </c>
    </row>
    <row r="515" spans="1:3" ht="15" x14ac:dyDescent="0.2">
      <c r="A515" s="253"/>
      <c r="B515" s="269" t="s">
        <v>111</v>
      </c>
      <c r="C515" s="266" t="s">
        <v>15</v>
      </c>
    </row>
    <row r="516" spans="1:3" ht="15.75" thickBot="1" x14ac:dyDescent="0.25">
      <c r="A516" s="254"/>
      <c r="B516" s="270" t="s">
        <v>83</v>
      </c>
      <c r="C516" s="267" t="s">
        <v>15</v>
      </c>
    </row>
    <row r="517" spans="1:3" ht="15" x14ac:dyDescent="0.2">
      <c r="A517" s="257">
        <v>37</v>
      </c>
      <c r="B517" s="264" t="s">
        <v>283</v>
      </c>
      <c r="C517" s="265" t="s">
        <v>15</v>
      </c>
    </row>
    <row r="518" spans="1:3" ht="15" x14ac:dyDescent="0.2">
      <c r="A518" s="253"/>
      <c r="B518" s="269" t="s">
        <v>284</v>
      </c>
      <c r="C518" s="266" t="s">
        <v>15</v>
      </c>
    </row>
    <row r="519" spans="1:3" ht="15.75" thickBot="1" x14ac:dyDescent="0.25">
      <c r="A519" s="254"/>
      <c r="B519" s="270" t="s">
        <v>285</v>
      </c>
      <c r="C519" s="267" t="s">
        <v>15</v>
      </c>
    </row>
    <row r="520" spans="1:3" ht="15" x14ac:dyDescent="0.2">
      <c r="A520" s="271">
        <v>38</v>
      </c>
      <c r="B520" s="272" t="s">
        <v>286</v>
      </c>
      <c r="C520" s="273" t="s">
        <v>15</v>
      </c>
    </row>
    <row r="521" spans="1:3" ht="15" x14ac:dyDescent="0.2">
      <c r="A521" s="274"/>
      <c r="B521" s="275" t="s">
        <v>110</v>
      </c>
      <c r="C521" s="276" t="s">
        <v>15</v>
      </c>
    </row>
    <row r="522" spans="1:3" ht="15" x14ac:dyDescent="0.2">
      <c r="A522" s="274"/>
      <c r="B522" s="275" t="s">
        <v>111</v>
      </c>
      <c r="C522" s="276" t="s">
        <v>15</v>
      </c>
    </row>
    <row r="523" spans="1:3" ht="15.75" thickBot="1" x14ac:dyDescent="0.25">
      <c r="A523" s="277"/>
      <c r="B523" s="278" t="s">
        <v>287</v>
      </c>
      <c r="C523" s="279" t="s">
        <v>15</v>
      </c>
    </row>
    <row r="524" spans="1:3" ht="15" x14ac:dyDescent="0.2">
      <c r="A524" s="257">
        <v>39</v>
      </c>
      <c r="B524" s="264" t="s">
        <v>116</v>
      </c>
      <c r="C524" s="265" t="s">
        <v>15</v>
      </c>
    </row>
    <row r="525" spans="1:3" ht="15.75" thickBot="1" x14ac:dyDescent="0.25">
      <c r="A525" s="254"/>
      <c r="B525" s="270" t="s">
        <v>117</v>
      </c>
      <c r="C525" s="267" t="s">
        <v>15</v>
      </c>
    </row>
    <row r="526" spans="1:3" ht="15" x14ac:dyDescent="0.2">
      <c r="A526" s="257">
        <v>40</v>
      </c>
      <c r="B526" s="264" t="s">
        <v>288</v>
      </c>
      <c r="C526" s="265" t="s">
        <v>81</v>
      </c>
    </row>
    <row r="527" spans="1:3" ht="15" x14ac:dyDescent="0.2">
      <c r="A527" s="253"/>
      <c r="B527" s="269" t="s">
        <v>105</v>
      </c>
      <c r="C527" s="266" t="s">
        <v>81</v>
      </c>
    </row>
    <row r="528" spans="1:3" ht="15.75" thickBot="1" x14ac:dyDescent="0.25">
      <c r="A528" s="254"/>
      <c r="B528" s="270" t="s">
        <v>120</v>
      </c>
      <c r="C528" s="267" t="s">
        <v>81</v>
      </c>
    </row>
    <row r="529" spans="1:3" ht="30" x14ac:dyDescent="0.2">
      <c r="A529" s="257">
        <v>41</v>
      </c>
      <c r="B529" s="264" t="s">
        <v>289</v>
      </c>
      <c r="C529" s="265" t="s">
        <v>15</v>
      </c>
    </row>
    <row r="530" spans="1:3" ht="15" x14ac:dyDescent="0.2">
      <c r="A530" s="253"/>
      <c r="B530" s="269" t="s">
        <v>110</v>
      </c>
      <c r="C530" s="266" t="s">
        <v>15</v>
      </c>
    </row>
    <row r="531" spans="1:3" ht="15" x14ac:dyDescent="0.2">
      <c r="A531" s="253"/>
      <c r="B531" s="269" t="s">
        <v>111</v>
      </c>
      <c r="C531" s="266" t="s">
        <v>15</v>
      </c>
    </row>
    <row r="532" spans="1:3" ht="15.75" thickBot="1" x14ac:dyDescent="0.25">
      <c r="A532" s="254"/>
      <c r="B532" s="270" t="s">
        <v>83</v>
      </c>
      <c r="C532" s="267" t="s">
        <v>15</v>
      </c>
    </row>
    <row r="533" spans="1:3" ht="45" x14ac:dyDescent="0.2">
      <c r="A533" s="257">
        <v>42</v>
      </c>
      <c r="B533" s="264" t="s">
        <v>290</v>
      </c>
      <c r="C533" s="265" t="s">
        <v>15</v>
      </c>
    </row>
    <row r="534" spans="1:3" ht="15" x14ac:dyDescent="0.2">
      <c r="A534" s="253"/>
      <c r="B534" s="269" t="s">
        <v>110</v>
      </c>
      <c r="C534" s="266" t="s">
        <v>15</v>
      </c>
    </row>
    <row r="535" spans="1:3" ht="15" x14ac:dyDescent="0.2">
      <c r="A535" s="253"/>
      <c r="B535" s="269" t="s">
        <v>111</v>
      </c>
      <c r="C535" s="266" t="s">
        <v>15</v>
      </c>
    </row>
    <row r="536" spans="1:3" ht="15.75" thickBot="1" x14ac:dyDescent="0.25">
      <c r="A536" s="254"/>
      <c r="B536" s="270" t="s">
        <v>83</v>
      </c>
      <c r="C536" s="267" t="s">
        <v>15</v>
      </c>
    </row>
    <row r="537" spans="1:3" ht="30" x14ac:dyDescent="0.2">
      <c r="A537" s="257">
        <v>43</v>
      </c>
      <c r="B537" s="264" t="s">
        <v>291</v>
      </c>
      <c r="C537" s="265" t="s">
        <v>15</v>
      </c>
    </row>
    <row r="538" spans="1:3" ht="15" x14ac:dyDescent="0.2">
      <c r="A538" s="253"/>
      <c r="B538" s="269" t="s">
        <v>110</v>
      </c>
      <c r="C538" s="266" t="s">
        <v>15</v>
      </c>
    </row>
    <row r="539" spans="1:3" ht="15" x14ac:dyDescent="0.2">
      <c r="A539" s="253"/>
      <c r="B539" s="269" t="s">
        <v>111</v>
      </c>
      <c r="C539" s="266" t="s">
        <v>15</v>
      </c>
    </row>
    <row r="540" spans="1:3" ht="15.75" thickBot="1" x14ac:dyDescent="0.25">
      <c r="A540" s="254"/>
      <c r="B540" s="270" t="s">
        <v>83</v>
      </c>
      <c r="C540" s="267" t="s">
        <v>15</v>
      </c>
    </row>
    <row r="541" spans="1:3" ht="30" x14ac:dyDescent="0.2">
      <c r="A541" s="257">
        <v>44</v>
      </c>
      <c r="B541" s="264" t="s">
        <v>292</v>
      </c>
      <c r="C541" s="265"/>
    </row>
    <row r="542" spans="1:3" ht="15" x14ac:dyDescent="0.2">
      <c r="A542" s="253"/>
      <c r="B542" s="269" t="s">
        <v>293</v>
      </c>
      <c r="C542" s="266"/>
    </row>
    <row r="543" spans="1:3" ht="15" x14ac:dyDescent="0.2">
      <c r="A543" s="253"/>
      <c r="B543" s="269" t="s">
        <v>294</v>
      </c>
      <c r="C543" s="266"/>
    </row>
    <row r="544" spans="1:3" ht="15.75" thickBot="1" x14ac:dyDescent="0.25">
      <c r="A544" s="254"/>
      <c r="B544" s="270" t="s">
        <v>83</v>
      </c>
      <c r="C544" s="267"/>
    </row>
    <row r="545" spans="1:3" ht="30" x14ac:dyDescent="0.2">
      <c r="A545" s="257">
        <v>45</v>
      </c>
      <c r="B545" s="264" t="s">
        <v>295</v>
      </c>
      <c r="C545" s="265" t="s">
        <v>15</v>
      </c>
    </row>
    <row r="546" spans="1:3" ht="15" x14ac:dyDescent="0.2">
      <c r="A546" s="253"/>
      <c r="B546" s="269" t="s">
        <v>110</v>
      </c>
      <c r="C546" s="266" t="s">
        <v>15</v>
      </c>
    </row>
    <row r="547" spans="1:3" ht="15" x14ac:dyDescent="0.2">
      <c r="A547" s="253"/>
      <c r="B547" s="269" t="s">
        <v>111</v>
      </c>
      <c r="C547" s="266" t="s">
        <v>15</v>
      </c>
    </row>
    <row r="548" spans="1:3" ht="15.75" thickBot="1" x14ac:dyDescent="0.25">
      <c r="A548" s="254"/>
      <c r="B548" s="270" t="s">
        <v>83</v>
      </c>
      <c r="C548" s="267" t="s">
        <v>15</v>
      </c>
    </row>
    <row r="549" spans="1:3" ht="30" x14ac:dyDescent="0.2">
      <c r="A549" s="257">
        <v>46</v>
      </c>
      <c r="B549" s="264" t="s">
        <v>296</v>
      </c>
      <c r="C549" s="265"/>
    </row>
    <row r="550" spans="1:3" ht="15" x14ac:dyDescent="0.2">
      <c r="A550" s="253"/>
      <c r="B550" s="269" t="s">
        <v>297</v>
      </c>
      <c r="C550" s="266"/>
    </row>
    <row r="551" spans="1:3" ht="15" x14ac:dyDescent="0.2">
      <c r="A551" s="253"/>
      <c r="B551" s="269" t="s">
        <v>298</v>
      </c>
      <c r="C551" s="266"/>
    </row>
    <row r="552" spans="1:3" ht="15.75" thickBot="1" x14ac:dyDescent="0.25">
      <c r="A552" s="254"/>
      <c r="B552" s="270" t="s">
        <v>83</v>
      </c>
      <c r="C552" s="267" t="s">
        <v>299</v>
      </c>
    </row>
    <row r="553" spans="1:3" ht="15" x14ac:dyDescent="0.2">
      <c r="A553" s="257">
        <v>47</v>
      </c>
      <c r="B553" s="264" t="s">
        <v>300</v>
      </c>
      <c r="C553" s="265" t="s">
        <v>81</v>
      </c>
    </row>
    <row r="554" spans="1:3" ht="15" x14ac:dyDescent="0.2">
      <c r="A554" s="253"/>
      <c r="B554" s="269" t="s">
        <v>263</v>
      </c>
      <c r="C554" s="266" t="s">
        <v>81</v>
      </c>
    </row>
    <row r="555" spans="1:3" ht="15" x14ac:dyDescent="0.2">
      <c r="A555" s="253"/>
      <c r="B555" s="269" t="s">
        <v>264</v>
      </c>
      <c r="C555" s="266" t="s">
        <v>81</v>
      </c>
    </row>
    <row r="556" spans="1:3" ht="15.75" thickBot="1" x14ac:dyDescent="0.25">
      <c r="A556" s="254"/>
      <c r="B556" s="270" t="s">
        <v>236</v>
      </c>
      <c r="C556" s="267" t="s">
        <v>81</v>
      </c>
    </row>
    <row r="557" spans="1:3" ht="45" x14ac:dyDescent="0.2">
      <c r="A557" s="257">
        <v>48</v>
      </c>
      <c r="B557" s="264" t="s">
        <v>301</v>
      </c>
      <c r="C557" s="265" t="s">
        <v>15</v>
      </c>
    </row>
    <row r="558" spans="1:3" ht="15" x14ac:dyDescent="0.2">
      <c r="A558" s="253"/>
      <c r="B558" s="269" t="s">
        <v>110</v>
      </c>
      <c r="C558" s="266" t="s">
        <v>15</v>
      </c>
    </row>
    <row r="559" spans="1:3" ht="15" x14ac:dyDescent="0.2">
      <c r="A559" s="253"/>
      <c r="B559" s="269" t="s">
        <v>111</v>
      </c>
      <c r="C559" s="266" t="s">
        <v>15</v>
      </c>
    </row>
    <row r="560" spans="1:3" ht="15.75" thickBot="1" x14ac:dyDescent="0.25">
      <c r="A560" s="254"/>
      <c r="B560" s="270" t="s">
        <v>83</v>
      </c>
      <c r="C560" s="267" t="s">
        <v>15</v>
      </c>
    </row>
    <row r="561" spans="1:3" ht="15" x14ac:dyDescent="0.2">
      <c r="A561" s="271">
        <v>49</v>
      </c>
      <c r="B561" s="272" t="s">
        <v>302</v>
      </c>
      <c r="C561" s="273" t="s">
        <v>122</v>
      </c>
    </row>
    <row r="562" spans="1:3" ht="15" x14ac:dyDescent="0.2">
      <c r="A562" s="274"/>
      <c r="B562" s="275" t="s">
        <v>110</v>
      </c>
      <c r="C562" s="276" t="s">
        <v>122</v>
      </c>
    </row>
    <row r="563" spans="1:3" ht="15" x14ac:dyDescent="0.2">
      <c r="A563" s="274"/>
      <c r="B563" s="275" t="s">
        <v>111</v>
      </c>
      <c r="C563" s="276" t="s">
        <v>122</v>
      </c>
    </row>
    <row r="564" spans="1:3" ht="15.75" thickBot="1" x14ac:dyDescent="0.25">
      <c r="A564" s="277"/>
      <c r="B564" s="278" t="s">
        <v>83</v>
      </c>
      <c r="C564" s="279" t="s">
        <v>122</v>
      </c>
    </row>
    <row r="565" spans="1:3" ht="30" x14ac:dyDescent="0.2">
      <c r="A565" s="257">
        <v>50</v>
      </c>
      <c r="B565" s="264" t="s">
        <v>303</v>
      </c>
      <c r="C565" s="265" t="s">
        <v>81</v>
      </c>
    </row>
    <row r="566" spans="1:3" ht="15" x14ac:dyDescent="0.2">
      <c r="A566" s="253"/>
      <c r="B566" s="269" t="s">
        <v>104</v>
      </c>
      <c r="C566" s="266" t="s">
        <v>81</v>
      </c>
    </row>
    <row r="567" spans="1:3" ht="15" x14ac:dyDescent="0.2">
      <c r="A567" s="253"/>
      <c r="B567" s="269" t="s">
        <v>263</v>
      </c>
      <c r="C567" s="266" t="s">
        <v>81</v>
      </c>
    </row>
    <row r="568" spans="1:3" ht="15.75" thickBot="1" x14ac:dyDescent="0.25">
      <c r="A568" s="254"/>
      <c r="B568" s="270" t="s">
        <v>236</v>
      </c>
      <c r="C568" s="267" t="s">
        <v>81</v>
      </c>
    </row>
    <row r="569" spans="1:3" ht="30" x14ac:dyDescent="0.2">
      <c r="A569" s="257">
        <v>51</v>
      </c>
      <c r="B569" s="264" t="s">
        <v>304</v>
      </c>
      <c r="C569" s="265" t="s">
        <v>15</v>
      </c>
    </row>
    <row r="570" spans="1:3" ht="15" x14ac:dyDescent="0.2">
      <c r="A570" s="253"/>
      <c r="B570" s="269" t="s">
        <v>109</v>
      </c>
      <c r="C570" s="266" t="s">
        <v>15</v>
      </c>
    </row>
    <row r="571" spans="1:3" ht="15" x14ac:dyDescent="0.2">
      <c r="A571" s="253"/>
      <c r="B571" s="269" t="s">
        <v>110</v>
      </c>
      <c r="C571" s="266" t="s">
        <v>15</v>
      </c>
    </row>
    <row r="572" spans="1:3" ht="15.75" thickBot="1" x14ac:dyDescent="0.25">
      <c r="A572" s="254"/>
      <c r="B572" s="270" t="s">
        <v>83</v>
      </c>
      <c r="C572" s="267" t="s">
        <v>15</v>
      </c>
    </row>
    <row r="573" spans="1:3" ht="30" x14ac:dyDescent="0.2">
      <c r="A573" s="257">
        <v>52</v>
      </c>
      <c r="B573" s="264" t="s">
        <v>305</v>
      </c>
      <c r="C573" s="265" t="s">
        <v>122</v>
      </c>
    </row>
    <row r="574" spans="1:3" ht="15" x14ac:dyDescent="0.2">
      <c r="A574" s="253"/>
      <c r="B574" s="269" t="s">
        <v>110</v>
      </c>
      <c r="C574" s="266" t="s">
        <v>122</v>
      </c>
    </row>
    <row r="575" spans="1:3" ht="15" x14ac:dyDescent="0.2">
      <c r="A575" s="253"/>
      <c r="B575" s="269" t="s">
        <v>111</v>
      </c>
      <c r="C575" s="266" t="s">
        <v>122</v>
      </c>
    </row>
    <row r="576" spans="1:3" ht="15.75" thickBot="1" x14ac:dyDescent="0.25">
      <c r="A576" s="254"/>
      <c r="B576" s="270" t="s">
        <v>83</v>
      </c>
      <c r="C576" s="267" t="s">
        <v>122</v>
      </c>
    </row>
    <row r="577" spans="1:3" ht="30" x14ac:dyDescent="0.2">
      <c r="A577" s="257">
        <v>53</v>
      </c>
      <c r="B577" s="264" t="s">
        <v>306</v>
      </c>
      <c r="C577" s="265" t="s">
        <v>81</v>
      </c>
    </row>
    <row r="578" spans="1:3" ht="15" x14ac:dyDescent="0.2">
      <c r="A578" s="253"/>
      <c r="B578" s="269" t="s">
        <v>263</v>
      </c>
      <c r="C578" s="266" t="s">
        <v>81</v>
      </c>
    </row>
    <row r="579" spans="1:3" ht="15" x14ac:dyDescent="0.2">
      <c r="A579" s="253"/>
      <c r="B579" s="269" t="s">
        <v>264</v>
      </c>
      <c r="C579" s="266" t="s">
        <v>81</v>
      </c>
    </row>
    <row r="580" spans="1:3" ht="15.75" thickBot="1" x14ac:dyDescent="0.25">
      <c r="A580" s="254"/>
      <c r="B580" s="270" t="s">
        <v>236</v>
      </c>
      <c r="C580" s="267" t="s">
        <v>81</v>
      </c>
    </row>
    <row r="581" spans="1:3" ht="30" x14ac:dyDescent="0.2">
      <c r="A581" s="257">
        <v>54</v>
      </c>
      <c r="B581" s="264" t="s">
        <v>307</v>
      </c>
      <c r="C581" s="265" t="s">
        <v>15</v>
      </c>
    </row>
    <row r="582" spans="1:3" ht="30" x14ac:dyDescent="0.2">
      <c r="A582" s="253"/>
      <c r="B582" s="269" t="s">
        <v>308</v>
      </c>
      <c r="C582" s="266" t="s">
        <v>15</v>
      </c>
    </row>
    <row r="583" spans="1:3" ht="30" x14ac:dyDescent="0.2">
      <c r="A583" s="253"/>
      <c r="B583" s="269" t="s">
        <v>309</v>
      </c>
      <c r="C583" s="266" t="s">
        <v>15</v>
      </c>
    </row>
    <row r="584" spans="1:3" ht="15.75" thickBot="1" x14ac:dyDescent="0.25">
      <c r="A584" s="254"/>
      <c r="B584" s="270" t="s">
        <v>310</v>
      </c>
      <c r="C584" s="267" t="s">
        <v>15</v>
      </c>
    </row>
    <row r="585" spans="1:3" ht="30" x14ac:dyDescent="0.2">
      <c r="A585" s="257">
        <v>55</v>
      </c>
      <c r="B585" s="264" t="s">
        <v>307</v>
      </c>
      <c r="C585" s="265" t="s">
        <v>122</v>
      </c>
    </row>
    <row r="586" spans="1:3" ht="15" x14ac:dyDescent="0.2">
      <c r="A586" s="253"/>
      <c r="B586" s="269" t="s">
        <v>311</v>
      </c>
      <c r="C586" s="266" t="s">
        <v>122</v>
      </c>
    </row>
    <row r="587" spans="1:3" ht="15.75" thickBot="1" x14ac:dyDescent="0.25">
      <c r="A587" s="254"/>
      <c r="B587" s="270" t="s">
        <v>310</v>
      </c>
      <c r="C587" s="267" t="s">
        <v>122</v>
      </c>
    </row>
    <row r="588" spans="1:3" ht="15" x14ac:dyDescent="0.2">
      <c r="A588" s="257">
        <v>56</v>
      </c>
      <c r="B588" s="264" t="s">
        <v>312</v>
      </c>
      <c r="C588" s="265" t="s">
        <v>123</v>
      </c>
    </row>
    <row r="589" spans="1:3" ht="15" x14ac:dyDescent="0.2">
      <c r="A589" s="253"/>
      <c r="B589" s="269" t="s">
        <v>311</v>
      </c>
      <c r="C589" s="266" t="s">
        <v>123</v>
      </c>
    </row>
    <row r="590" spans="1:3" ht="15.75" thickBot="1" x14ac:dyDescent="0.25">
      <c r="A590" s="254"/>
      <c r="B590" s="270" t="s">
        <v>310</v>
      </c>
      <c r="C590" s="267" t="s">
        <v>123</v>
      </c>
    </row>
    <row r="591" spans="1:3" ht="15" x14ac:dyDescent="0.2">
      <c r="A591" s="257">
        <v>57</v>
      </c>
      <c r="B591" s="227" t="s">
        <v>313</v>
      </c>
      <c r="C591" s="265"/>
    </row>
    <row r="592" spans="1:3" ht="15" x14ac:dyDescent="0.2">
      <c r="A592" s="253"/>
      <c r="B592" s="230" t="s">
        <v>314</v>
      </c>
      <c r="C592" s="266"/>
    </row>
    <row r="593" spans="1:3" ht="15" x14ac:dyDescent="0.2">
      <c r="A593" s="253"/>
      <c r="B593" s="230" t="s">
        <v>315</v>
      </c>
      <c r="C593" s="266"/>
    </row>
    <row r="594" spans="1:3" ht="30.75" thickBot="1" x14ac:dyDescent="0.25">
      <c r="A594" s="254"/>
      <c r="B594" s="233" t="s">
        <v>316</v>
      </c>
      <c r="C594" s="267"/>
    </row>
    <row r="595" spans="1:3" ht="15" x14ac:dyDescent="0.2">
      <c r="A595" s="257">
        <v>58</v>
      </c>
      <c r="B595" s="227" t="s">
        <v>317</v>
      </c>
      <c r="C595" s="265" t="s">
        <v>15</v>
      </c>
    </row>
    <row r="596" spans="1:3" ht="15" x14ac:dyDescent="0.2">
      <c r="A596" s="253"/>
      <c r="B596" s="269" t="s">
        <v>110</v>
      </c>
      <c r="C596" s="266" t="s">
        <v>15</v>
      </c>
    </row>
    <row r="597" spans="1:3" ht="15" x14ac:dyDescent="0.2">
      <c r="A597" s="253"/>
      <c r="B597" s="269" t="s">
        <v>111</v>
      </c>
      <c r="C597" s="266" t="s">
        <v>15</v>
      </c>
    </row>
    <row r="598" spans="1:3" ht="15.75" thickBot="1" x14ac:dyDescent="0.25">
      <c r="A598" s="254"/>
      <c r="B598" s="270" t="s">
        <v>83</v>
      </c>
      <c r="C598" s="267" t="s">
        <v>15</v>
      </c>
    </row>
    <row r="599" spans="1:3" ht="15" x14ac:dyDescent="0.2">
      <c r="A599" s="257">
        <v>59</v>
      </c>
      <c r="B599" s="227" t="s">
        <v>318</v>
      </c>
      <c r="C599" s="265" t="s">
        <v>81</v>
      </c>
    </row>
    <row r="600" spans="1:3" ht="15" x14ac:dyDescent="0.2">
      <c r="A600" s="253"/>
      <c r="B600" s="237" t="s">
        <v>104</v>
      </c>
      <c r="C600" s="238" t="s">
        <v>81</v>
      </c>
    </row>
    <row r="601" spans="1:3" ht="15" x14ac:dyDescent="0.2">
      <c r="A601" s="253"/>
      <c r="B601" s="237" t="s">
        <v>105</v>
      </c>
      <c r="C601" s="238" t="s">
        <v>81</v>
      </c>
    </row>
    <row r="602" spans="1:3" ht="15" x14ac:dyDescent="0.2">
      <c r="A602" s="253"/>
      <c r="B602" s="237" t="s">
        <v>106</v>
      </c>
      <c r="C602" s="238" t="s">
        <v>81</v>
      </c>
    </row>
    <row r="603" spans="1:3" ht="15.75" thickBot="1" x14ac:dyDescent="0.25">
      <c r="A603" s="254"/>
      <c r="B603" s="239" t="s">
        <v>83</v>
      </c>
      <c r="C603" s="240" t="s">
        <v>81</v>
      </c>
    </row>
    <row r="604" spans="1:3" ht="15.75" thickBot="1" x14ac:dyDescent="0.25">
      <c r="A604" s="280">
        <v>60</v>
      </c>
      <c r="B604" s="281" t="s">
        <v>319</v>
      </c>
      <c r="C604" s="282" t="s">
        <v>15</v>
      </c>
    </row>
    <row r="605" spans="1:3" ht="15.75" thickBot="1" x14ac:dyDescent="0.25">
      <c r="A605" s="283">
        <v>61</v>
      </c>
      <c r="B605" s="262" t="s">
        <v>319</v>
      </c>
      <c r="C605" s="284" t="s">
        <v>81</v>
      </c>
    </row>
    <row r="606" spans="1:3" ht="15.75" thickBot="1" x14ac:dyDescent="0.25">
      <c r="A606" s="280">
        <v>62</v>
      </c>
      <c r="B606" s="281" t="s">
        <v>320</v>
      </c>
      <c r="C606" s="282" t="s">
        <v>15</v>
      </c>
    </row>
    <row r="607" spans="1:3" ht="15.75" thickBot="1" x14ac:dyDescent="0.25">
      <c r="A607" s="283">
        <v>63</v>
      </c>
      <c r="B607" s="262" t="s">
        <v>320</v>
      </c>
      <c r="C607" s="284" t="s">
        <v>81</v>
      </c>
    </row>
    <row r="608" spans="1:3" ht="30.75" thickBot="1" x14ac:dyDescent="0.25">
      <c r="A608" s="280">
        <v>64</v>
      </c>
      <c r="B608" s="281" t="s">
        <v>321</v>
      </c>
      <c r="C608" s="282" t="s">
        <v>15</v>
      </c>
    </row>
    <row r="609" spans="1:3" ht="30.75" thickBot="1" x14ac:dyDescent="0.25">
      <c r="A609" s="283">
        <v>65</v>
      </c>
      <c r="B609" s="262" t="s">
        <v>321</v>
      </c>
      <c r="C609" s="284" t="s">
        <v>81</v>
      </c>
    </row>
    <row r="610" spans="1:3" ht="15.75" thickBot="1" x14ac:dyDescent="0.25">
      <c r="A610" s="280">
        <v>66</v>
      </c>
      <c r="B610" s="281" t="s">
        <v>322</v>
      </c>
      <c r="C610" s="282" t="s">
        <v>15</v>
      </c>
    </row>
    <row r="611" spans="1:3" ht="15.75" thickBot="1" x14ac:dyDescent="0.25">
      <c r="A611" s="283">
        <v>67</v>
      </c>
      <c r="B611" s="262" t="s">
        <v>322</v>
      </c>
      <c r="C611" s="284" t="s">
        <v>81</v>
      </c>
    </row>
    <row r="612" spans="1:3" ht="15.75" thickBot="1" x14ac:dyDescent="0.25">
      <c r="A612" s="43"/>
      <c r="B612" s="83"/>
      <c r="C612" s="83"/>
    </row>
    <row r="613" spans="1:3" ht="16.5" thickBot="1" x14ac:dyDescent="0.25">
      <c r="A613" s="287"/>
      <c r="B613" s="285"/>
      <c r="C613" s="286" t="s">
        <v>323</v>
      </c>
    </row>
    <row r="614" spans="1:3" ht="15" x14ac:dyDescent="0.2">
      <c r="A614" s="287"/>
      <c r="B614" s="285"/>
      <c r="C614" s="285"/>
    </row>
    <row r="615" spans="1:3" ht="15.75" thickBot="1" x14ac:dyDescent="0.25">
      <c r="A615" s="287"/>
      <c r="B615" s="285"/>
      <c r="C615" s="285"/>
    </row>
    <row r="616" spans="1:3" ht="15" thickBot="1" x14ac:dyDescent="0.25">
      <c r="A616" s="1031" t="s">
        <v>324</v>
      </c>
      <c r="B616" s="1032"/>
      <c r="C616" s="1032"/>
    </row>
    <row r="617" spans="1:3" x14ac:dyDescent="0.2">
      <c r="A617" s="1019" t="s">
        <v>10</v>
      </c>
      <c r="B617" s="1022" t="s">
        <v>232</v>
      </c>
      <c r="C617" s="1025" t="s">
        <v>12</v>
      </c>
    </row>
    <row r="618" spans="1:3" x14ac:dyDescent="0.2">
      <c r="A618" s="1020"/>
      <c r="B618" s="1023"/>
      <c r="C618" s="1026"/>
    </row>
    <row r="619" spans="1:3" x14ac:dyDescent="0.2">
      <c r="A619" s="1020"/>
      <c r="B619" s="1023"/>
      <c r="C619" s="1026"/>
    </row>
    <row r="620" spans="1:3" ht="13.5" thickBot="1" x14ac:dyDescent="0.25">
      <c r="A620" s="1021"/>
      <c r="B620" s="1024"/>
      <c r="C620" s="1027"/>
    </row>
    <row r="621" spans="1:3" ht="15" x14ac:dyDescent="0.2">
      <c r="A621" s="289"/>
      <c r="B621" s="288"/>
      <c r="C621" s="288"/>
    </row>
    <row r="622" spans="1:3" ht="15" x14ac:dyDescent="0.2">
      <c r="A622" s="289"/>
      <c r="B622" s="288"/>
      <c r="C622" s="288"/>
    </row>
    <row r="623" spans="1:3" ht="15" x14ac:dyDescent="0.2">
      <c r="A623" s="289"/>
      <c r="B623" s="288"/>
      <c r="C623" s="288"/>
    </row>
    <row r="624" spans="1:3" ht="15" x14ac:dyDescent="0.2">
      <c r="A624" s="289"/>
      <c r="B624" s="288"/>
      <c r="C624" s="288"/>
    </row>
    <row r="625" spans="1:3" ht="15" x14ac:dyDescent="0.2">
      <c r="A625" s="289"/>
      <c r="B625" s="288"/>
      <c r="C625" s="288"/>
    </row>
    <row r="626" spans="1:3" ht="15" x14ac:dyDescent="0.2">
      <c r="A626" s="289"/>
      <c r="B626" s="288"/>
      <c r="C626" s="288"/>
    </row>
    <row r="627" spans="1:3" ht="15" x14ac:dyDescent="0.2">
      <c r="A627" s="289"/>
      <c r="B627" s="288"/>
      <c r="C627" s="288"/>
    </row>
    <row r="628" spans="1:3" ht="15" x14ac:dyDescent="0.2">
      <c r="A628" s="289"/>
      <c r="B628" s="288"/>
      <c r="C628" s="288"/>
    </row>
    <row r="629" spans="1:3" ht="15" x14ac:dyDescent="0.2">
      <c r="A629" s="289"/>
      <c r="B629" s="288"/>
      <c r="C629" s="288"/>
    </row>
    <row r="630" spans="1:3" ht="15" x14ac:dyDescent="0.2">
      <c r="A630" s="289"/>
      <c r="B630" s="288"/>
      <c r="C630" s="288"/>
    </row>
    <row r="631" spans="1:3" ht="15" x14ac:dyDescent="0.2">
      <c r="A631" s="289"/>
      <c r="B631" s="288"/>
      <c r="C631" s="288"/>
    </row>
    <row r="632" spans="1:3" ht="15" x14ac:dyDescent="0.2">
      <c r="A632" s="289"/>
      <c r="B632" s="288"/>
      <c r="C632" s="288"/>
    </row>
    <row r="633" spans="1:3" ht="15" x14ac:dyDescent="0.2">
      <c r="A633" s="289"/>
      <c r="B633" s="288"/>
      <c r="C633" s="288"/>
    </row>
    <row r="634" spans="1:3" ht="15" x14ac:dyDescent="0.2">
      <c r="A634" s="289"/>
      <c r="B634" s="288"/>
      <c r="C634" s="288"/>
    </row>
    <row r="635" spans="1:3" ht="15" x14ac:dyDescent="0.2">
      <c r="A635" s="289"/>
      <c r="B635" s="288"/>
      <c r="C635" s="288"/>
    </row>
    <row r="636" spans="1:3" ht="15.75" thickBot="1" x14ac:dyDescent="0.25">
      <c r="A636" s="287"/>
      <c r="B636" s="285"/>
      <c r="C636" s="285"/>
    </row>
    <row r="637" spans="1:3" ht="16.5" thickBot="1" x14ac:dyDescent="0.25">
      <c r="A637" s="287"/>
      <c r="B637" s="285"/>
      <c r="C637" s="286" t="s">
        <v>323</v>
      </c>
    </row>
    <row r="638" spans="1:3" ht="15" x14ac:dyDescent="0.2">
      <c r="A638" s="287"/>
      <c r="B638" s="285"/>
      <c r="C638" s="285"/>
    </row>
    <row r="639" spans="1:3" ht="15" x14ac:dyDescent="0.2">
      <c r="A639" s="287"/>
      <c r="B639" s="285"/>
      <c r="C639" s="285"/>
    </row>
    <row r="640" spans="1:3" ht="15" x14ac:dyDescent="0.2">
      <c r="A640" s="287"/>
      <c r="B640" s="285"/>
      <c r="C640" s="285"/>
    </row>
    <row r="641" spans="1:3" ht="15" x14ac:dyDescent="0.2">
      <c r="A641" s="287"/>
      <c r="B641" s="285"/>
      <c r="C641" s="285"/>
    </row>
    <row r="642" spans="1:3" ht="15" x14ac:dyDescent="0.2">
      <c r="A642" s="287"/>
      <c r="B642" s="285"/>
      <c r="C642" s="285"/>
    </row>
    <row r="643" spans="1:3" ht="15" x14ac:dyDescent="0.2">
      <c r="A643" s="287"/>
      <c r="B643" s="285"/>
      <c r="C643" s="285"/>
    </row>
    <row r="644" spans="1:3" ht="15" x14ac:dyDescent="0.2">
      <c r="A644" s="287"/>
      <c r="B644" s="285"/>
      <c r="C644" s="285"/>
    </row>
    <row r="645" spans="1:3" ht="15" x14ac:dyDescent="0.2">
      <c r="A645" s="287"/>
      <c r="B645" s="285"/>
      <c r="C645" s="285"/>
    </row>
    <row r="646" spans="1:3" ht="15" x14ac:dyDescent="0.2">
      <c r="A646" s="287"/>
      <c r="B646" s="285"/>
      <c r="C646" s="285"/>
    </row>
    <row r="647" spans="1:3" ht="15" x14ac:dyDescent="0.2">
      <c r="A647" s="287"/>
      <c r="B647" s="285"/>
      <c r="C647" s="285"/>
    </row>
    <row r="648" spans="1:3" ht="15" x14ac:dyDescent="0.2">
      <c r="A648" s="287"/>
      <c r="B648" s="285"/>
      <c r="C648" s="285"/>
    </row>
    <row r="649" spans="1:3" ht="15" x14ac:dyDescent="0.2">
      <c r="A649" s="287"/>
      <c r="B649" s="285"/>
      <c r="C649" s="285"/>
    </row>
    <row r="650" spans="1:3" ht="15" x14ac:dyDescent="0.2">
      <c r="A650" s="287"/>
      <c r="B650" s="285"/>
      <c r="C650" s="285"/>
    </row>
    <row r="651" spans="1:3" ht="15" x14ac:dyDescent="0.2">
      <c r="A651" s="287"/>
      <c r="B651" s="285"/>
      <c r="C651" s="285"/>
    </row>
    <row r="652" spans="1:3" ht="15" x14ac:dyDescent="0.2">
      <c r="A652" s="287"/>
      <c r="B652" s="285"/>
      <c r="C652" s="285"/>
    </row>
    <row r="653" spans="1:3" ht="15" x14ac:dyDescent="0.2">
      <c r="A653" s="287"/>
      <c r="B653" s="285"/>
      <c r="C653" s="285"/>
    </row>
    <row r="654" spans="1:3" ht="15" x14ac:dyDescent="0.2">
      <c r="A654" s="287"/>
      <c r="B654" s="285"/>
      <c r="C654" s="285"/>
    </row>
    <row r="655" spans="1:3" ht="15" x14ac:dyDescent="0.2">
      <c r="A655" s="287"/>
      <c r="B655" s="285"/>
      <c r="C655" s="285"/>
    </row>
    <row r="656" spans="1:3" ht="15" x14ac:dyDescent="0.2">
      <c r="A656" s="287"/>
      <c r="B656" s="285"/>
      <c r="C656" s="285"/>
    </row>
    <row r="657" spans="1:3" ht="15" x14ac:dyDescent="0.2">
      <c r="A657" s="287"/>
      <c r="B657" s="285"/>
      <c r="C657" s="285"/>
    </row>
    <row r="658" spans="1:3" ht="15" x14ac:dyDescent="0.2">
      <c r="A658" s="287"/>
      <c r="B658" s="285"/>
      <c r="C658" s="285"/>
    </row>
    <row r="659" spans="1:3" ht="15" x14ac:dyDescent="0.2">
      <c r="A659" s="287"/>
      <c r="B659" s="285"/>
      <c r="C659" s="285"/>
    </row>
    <row r="660" spans="1:3" ht="15" x14ac:dyDescent="0.2">
      <c r="A660" s="287"/>
      <c r="B660" s="285"/>
      <c r="C660" s="285"/>
    </row>
    <row r="661" spans="1:3" ht="15" x14ac:dyDescent="0.2">
      <c r="A661" s="287"/>
      <c r="B661" s="285"/>
      <c r="C661" s="285"/>
    </row>
    <row r="662" spans="1:3" ht="15" x14ac:dyDescent="0.2">
      <c r="A662" s="287"/>
      <c r="B662" s="285"/>
      <c r="C662" s="285"/>
    </row>
    <row r="663" spans="1:3" ht="15" x14ac:dyDescent="0.2">
      <c r="A663" s="287"/>
      <c r="B663" s="285"/>
      <c r="C663" s="285"/>
    </row>
    <row r="664" spans="1:3" ht="15" x14ac:dyDescent="0.2">
      <c r="A664" s="287"/>
      <c r="B664" s="285"/>
      <c r="C664" s="285"/>
    </row>
    <row r="665" spans="1:3" ht="15" x14ac:dyDescent="0.2">
      <c r="A665" s="287"/>
      <c r="B665" s="285"/>
      <c r="C665" s="285"/>
    </row>
    <row r="666" spans="1:3" ht="15" x14ac:dyDescent="0.2">
      <c r="A666" s="287"/>
      <c r="B666" s="285"/>
      <c r="C666" s="285"/>
    </row>
    <row r="667" spans="1:3" ht="15" x14ac:dyDescent="0.2">
      <c r="A667" s="287"/>
      <c r="B667" s="285"/>
      <c r="C667" s="285"/>
    </row>
    <row r="668" spans="1:3" ht="15" x14ac:dyDescent="0.2">
      <c r="A668" s="287"/>
      <c r="B668" s="285"/>
      <c r="C668" s="285"/>
    </row>
    <row r="669" spans="1:3" ht="15" x14ac:dyDescent="0.2">
      <c r="A669" s="287"/>
      <c r="B669" s="285"/>
      <c r="C669" s="285"/>
    </row>
    <row r="670" spans="1:3" ht="15" x14ac:dyDescent="0.2">
      <c r="A670" s="287"/>
      <c r="B670" s="285"/>
      <c r="C670" s="285"/>
    </row>
    <row r="671" spans="1:3" ht="15" x14ac:dyDescent="0.2">
      <c r="A671" s="287"/>
      <c r="B671" s="285"/>
      <c r="C671" s="285"/>
    </row>
    <row r="672" spans="1:3" ht="15" x14ac:dyDescent="0.2">
      <c r="A672" s="287"/>
      <c r="B672" s="285"/>
      <c r="C672" s="285"/>
    </row>
    <row r="673" spans="1:3" ht="15" x14ac:dyDescent="0.2">
      <c r="A673" s="287"/>
      <c r="B673" s="285"/>
      <c r="C673" s="285"/>
    </row>
    <row r="674" spans="1:3" ht="15" x14ac:dyDescent="0.2">
      <c r="A674" s="287"/>
      <c r="B674" s="285"/>
      <c r="C674" s="285"/>
    </row>
    <row r="675" spans="1:3" ht="15" x14ac:dyDescent="0.2">
      <c r="A675" s="287"/>
      <c r="B675" s="285"/>
      <c r="C675" s="285"/>
    </row>
    <row r="676" spans="1:3" ht="15" x14ac:dyDescent="0.2">
      <c r="A676" s="287"/>
      <c r="B676" s="285"/>
      <c r="C676" s="285"/>
    </row>
    <row r="677" spans="1:3" ht="15" x14ac:dyDescent="0.2">
      <c r="A677" s="287"/>
      <c r="B677" s="285"/>
      <c r="C677" s="285"/>
    </row>
    <row r="678" spans="1:3" ht="15" x14ac:dyDescent="0.2">
      <c r="A678" s="287"/>
      <c r="B678" s="285"/>
      <c r="C678" s="285"/>
    </row>
    <row r="679" spans="1:3" ht="15" x14ac:dyDescent="0.2">
      <c r="A679" s="287"/>
      <c r="B679" s="285"/>
      <c r="C679" s="285"/>
    </row>
    <row r="680" spans="1:3" ht="15" x14ac:dyDescent="0.2">
      <c r="A680" s="287"/>
      <c r="B680" s="285"/>
      <c r="C680" s="285"/>
    </row>
    <row r="681" spans="1:3" ht="15" x14ac:dyDescent="0.2">
      <c r="A681" s="287"/>
      <c r="B681" s="285"/>
      <c r="C681" s="285"/>
    </row>
    <row r="682" spans="1:3" ht="15" x14ac:dyDescent="0.2">
      <c r="A682" s="287"/>
      <c r="B682" s="285"/>
      <c r="C682" s="285"/>
    </row>
    <row r="683" spans="1:3" ht="15" x14ac:dyDescent="0.2">
      <c r="A683" s="287"/>
      <c r="B683" s="285"/>
      <c r="C683" s="285"/>
    </row>
    <row r="684" spans="1:3" ht="15" x14ac:dyDescent="0.2">
      <c r="A684" s="287"/>
      <c r="B684" s="285"/>
      <c r="C684" s="285"/>
    </row>
    <row r="685" spans="1:3" ht="15" x14ac:dyDescent="0.2">
      <c r="A685" s="287"/>
      <c r="B685" s="285"/>
      <c r="C685" s="285"/>
    </row>
    <row r="686" spans="1:3" ht="15" x14ac:dyDescent="0.2">
      <c r="A686" s="287"/>
      <c r="B686" s="285"/>
      <c r="C686" s="285"/>
    </row>
    <row r="687" spans="1:3" ht="15" x14ac:dyDescent="0.2">
      <c r="A687" s="287"/>
      <c r="B687" s="285"/>
      <c r="C687" s="285"/>
    </row>
    <row r="688" spans="1:3" ht="15" x14ac:dyDescent="0.2">
      <c r="A688" s="287"/>
      <c r="B688" s="285"/>
      <c r="C688" s="285"/>
    </row>
    <row r="689" spans="1:3" ht="15" x14ac:dyDescent="0.2">
      <c r="A689" s="287"/>
      <c r="B689" s="285"/>
      <c r="C689" s="285"/>
    </row>
    <row r="690" spans="1:3" ht="15" x14ac:dyDescent="0.2">
      <c r="A690" s="287"/>
      <c r="B690" s="285"/>
      <c r="C690" s="285"/>
    </row>
    <row r="691" spans="1:3" ht="15" x14ac:dyDescent="0.2">
      <c r="A691" s="287"/>
      <c r="B691" s="285"/>
      <c r="C691" s="285"/>
    </row>
    <row r="692" spans="1:3" ht="15" x14ac:dyDescent="0.2">
      <c r="A692" s="287"/>
      <c r="B692" s="285"/>
      <c r="C692" s="285"/>
    </row>
    <row r="693" spans="1:3" ht="15" x14ac:dyDescent="0.2">
      <c r="A693" s="287"/>
      <c r="B693" s="285"/>
      <c r="C693" s="285"/>
    </row>
  </sheetData>
  <mergeCells count="315">
    <mergeCell ref="A229:A232"/>
    <mergeCell ref="A233:A236"/>
    <mergeCell ref="A75:A78"/>
    <mergeCell ref="A79:A82"/>
    <mergeCell ref="A83:A85"/>
    <mergeCell ref="A86:A89"/>
    <mergeCell ref="A90:A92"/>
    <mergeCell ref="A93:A95"/>
    <mergeCell ref="A96:A98"/>
    <mergeCell ref="A99:A100"/>
    <mergeCell ref="A202:A205"/>
    <mergeCell ref="A108:C109"/>
    <mergeCell ref="A167:A170"/>
    <mergeCell ref="B167:B170"/>
    <mergeCell ref="C167:C170"/>
    <mergeCell ref="A183:A186"/>
    <mergeCell ref="A196:C197"/>
    <mergeCell ref="A106:C107"/>
    <mergeCell ref="A190:C190"/>
    <mergeCell ref="A102:C102"/>
    <mergeCell ref="A171:A174"/>
    <mergeCell ref="A175:A178"/>
    <mergeCell ref="A179:A182"/>
    <mergeCell ref="A198:A201"/>
    <mergeCell ref="A307:A310"/>
    <mergeCell ref="A303:A306"/>
    <mergeCell ref="A299:A302"/>
    <mergeCell ref="A114:A117"/>
    <mergeCell ref="A118:A121"/>
    <mergeCell ref="A122:A125"/>
    <mergeCell ref="A126:A128"/>
    <mergeCell ref="A129:A131"/>
    <mergeCell ref="A132:A135"/>
    <mergeCell ref="A136:A139"/>
    <mergeCell ref="A140:A143"/>
    <mergeCell ref="A144:A147"/>
    <mergeCell ref="A148:A151"/>
    <mergeCell ref="A152:A155"/>
    <mergeCell ref="A156:A159"/>
    <mergeCell ref="A206:A209"/>
    <mergeCell ref="A210:A213"/>
    <mergeCell ref="A214:A217"/>
    <mergeCell ref="A218:A220"/>
    <mergeCell ref="A221:A224"/>
    <mergeCell ref="A225:A228"/>
    <mergeCell ref="A284:A285"/>
    <mergeCell ref="A295:A298"/>
    <mergeCell ref="A291:C292"/>
    <mergeCell ref="A329:A332"/>
    <mergeCell ref="P345:T345"/>
    <mergeCell ref="A325:A328"/>
    <mergeCell ref="A321:A324"/>
    <mergeCell ref="D346:H346"/>
    <mergeCell ref="J346:N346"/>
    <mergeCell ref="A317:A320"/>
    <mergeCell ref="A314:A316"/>
    <mergeCell ref="A311:A313"/>
    <mergeCell ref="AH295:AM295"/>
    <mergeCell ref="A293:C294"/>
    <mergeCell ref="F293:H293"/>
    <mergeCell ref="J293:O293"/>
    <mergeCell ref="R293:T293"/>
    <mergeCell ref="V293:AA293"/>
    <mergeCell ref="AD293:AF293"/>
    <mergeCell ref="AH293:AM293"/>
    <mergeCell ref="P294:U294"/>
    <mergeCell ref="V294:AA294"/>
    <mergeCell ref="AB294:AG294"/>
    <mergeCell ref="AH294:AM294"/>
    <mergeCell ref="D294:I294"/>
    <mergeCell ref="J294:O294"/>
    <mergeCell ref="A268:A270"/>
    <mergeCell ref="B295:B298"/>
    <mergeCell ref="A271:A274"/>
    <mergeCell ref="A275:A277"/>
    <mergeCell ref="A278:A280"/>
    <mergeCell ref="A281:A283"/>
    <mergeCell ref="C295:C298"/>
    <mergeCell ref="D295:I295"/>
    <mergeCell ref="J295:O295"/>
    <mergeCell ref="B198:B201"/>
    <mergeCell ref="C198:C201"/>
    <mergeCell ref="V163:AM164"/>
    <mergeCell ref="A165:C166"/>
    <mergeCell ref="J197:O197"/>
    <mergeCell ref="AH165:AM165"/>
    <mergeCell ref="P166:U166"/>
    <mergeCell ref="V166:AA166"/>
    <mergeCell ref="AB166:AG166"/>
    <mergeCell ref="AH166:AM166"/>
    <mergeCell ref="D166:I166"/>
    <mergeCell ref="J166:O166"/>
    <mergeCell ref="F165:H165"/>
    <mergeCell ref="J165:O165"/>
    <mergeCell ref="AB167:AG167"/>
    <mergeCell ref="AH167:AM167"/>
    <mergeCell ref="D167:I167"/>
    <mergeCell ref="P190:T190"/>
    <mergeCell ref="V190:Z190"/>
    <mergeCell ref="AB190:AF190"/>
    <mergeCell ref="D190:H190"/>
    <mergeCell ref="J190:N190"/>
    <mergeCell ref="V165:AA165"/>
    <mergeCell ref="AD165:AF165"/>
    <mergeCell ref="A59:A62"/>
    <mergeCell ref="V11:AA11"/>
    <mergeCell ref="AD11:AF11"/>
    <mergeCell ref="AB160:AF160"/>
    <mergeCell ref="D161:H161"/>
    <mergeCell ref="J161:N161"/>
    <mergeCell ref="P161:T161"/>
    <mergeCell ref="V161:Z161"/>
    <mergeCell ref="AB161:AF161"/>
    <mergeCell ref="AB101:AF101"/>
    <mergeCell ref="V102:Z102"/>
    <mergeCell ref="AB102:AF102"/>
    <mergeCell ref="V106:AM107"/>
    <mergeCell ref="F108:H108"/>
    <mergeCell ref="J108:O108"/>
    <mergeCell ref="P109:U109"/>
    <mergeCell ref="V109:AA109"/>
    <mergeCell ref="AB109:AG109"/>
    <mergeCell ref="AH109:AM109"/>
    <mergeCell ref="D109:I109"/>
    <mergeCell ref="J109:O109"/>
    <mergeCell ref="A110:A113"/>
    <mergeCell ref="B110:B113"/>
    <mergeCell ref="C110:C113"/>
    <mergeCell ref="A33:A35"/>
    <mergeCell ref="A36:A39"/>
    <mergeCell ref="A40:A43"/>
    <mergeCell ref="A44:A47"/>
    <mergeCell ref="A48:A51"/>
    <mergeCell ref="A52:A55"/>
    <mergeCell ref="A11:C12"/>
    <mergeCell ref="A17:A20"/>
    <mergeCell ref="A56:A58"/>
    <mergeCell ref="A13:A16"/>
    <mergeCell ref="B13:B16"/>
    <mergeCell ref="C13:C16"/>
    <mergeCell ref="A25:A28"/>
    <mergeCell ref="A29:A32"/>
    <mergeCell ref="A21:A24"/>
    <mergeCell ref="AB189:AF189"/>
    <mergeCell ref="J167:O167"/>
    <mergeCell ref="P167:U167"/>
    <mergeCell ref="V167:AA167"/>
    <mergeCell ref="P160:T160"/>
    <mergeCell ref="AH11:AM11"/>
    <mergeCell ref="D12:I12"/>
    <mergeCell ref="J12:O12"/>
    <mergeCell ref="P12:U12"/>
    <mergeCell ref="V12:AA12"/>
    <mergeCell ref="AB12:AG12"/>
    <mergeCell ref="AH12:AM12"/>
    <mergeCell ref="F11:H11"/>
    <mergeCell ref="J11:O11"/>
    <mergeCell ref="R11:T11"/>
    <mergeCell ref="V198:AA198"/>
    <mergeCell ref="AB198:AG198"/>
    <mergeCell ref="AH198:AM198"/>
    <mergeCell ref="D198:I198"/>
    <mergeCell ref="J198:O198"/>
    <mergeCell ref="AH196:AM196"/>
    <mergeCell ref="V197:AA197"/>
    <mergeCell ref="D197:I197"/>
    <mergeCell ref="V194:AM195"/>
    <mergeCell ref="A63:A66"/>
    <mergeCell ref="A67:A70"/>
    <mergeCell ref="A71:A74"/>
    <mergeCell ref="A616:C616"/>
    <mergeCell ref="A617:A620"/>
    <mergeCell ref="B617:B620"/>
    <mergeCell ref="C617:C620"/>
    <mergeCell ref="V348:AM349"/>
    <mergeCell ref="A350:C351"/>
    <mergeCell ref="A356:A359"/>
    <mergeCell ref="A360:A363"/>
    <mergeCell ref="A364:A367"/>
    <mergeCell ref="A368:A371"/>
    <mergeCell ref="P351:U351"/>
    <mergeCell ref="V351:AA351"/>
    <mergeCell ref="AB351:AG351"/>
    <mergeCell ref="AH351:AM351"/>
    <mergeCell ref="A352:A355"/>
    <mergeCell ref="B352:B355"/>
    <mergeCell ref="C352:C355"/>
    <mergeCell ref="D352:I352"/>
    <mergeCell ref="J352:O352"/>
    <mergeCell ref="P352:U352"/>
    <mergeCell ref="V352:AA352"/>
    <mergeCell ref="A382:A385"/>
    <mergeCell ref="B382:B385"/>
    <mergeCell ref="C382:C385"/>
    <mergeCell ref="A287:C287"/>
    <mergeCell ref="D286:H286"/>
    <mergeCell ref="J286:N286"/>
    <mergeCell ref="P286:T286"/>
    <mergeCell ref="V286:Z286"/>
    <mergeCell ref="AB286:AF286"/>
    <mergeCell ref="D287:H287"/>
    <mergeCell ref="J287:N287"/>
    <mergeCell ref="P287:T287"/>
    <mergeCell ref="V287:Z287"/>
    <mergeCell ref="P295:U295"/>
    <mergeCell ref="V295:AA295"/>
    <mergeCell ref="AB295:AG295"/>
    <mergeCell ref="V345:Z345"/>
    <mergeCell ref="AB345:AF345"/>
    <mergeCell ref="P346:T346"/>
    <mergeCell ref="V346:Z346"/>
    <mergeCell ref="AB346:AF346"/>
    <mergeCell ref="A341:A344"/>
    <mergeCell ref="A337:A340"/>
    <mergeCell ref="A333:A336"/>
    <mergeCell ref="A237:A240"/>
    <mergeCell ref="AH352:AM352"/>
    <mergeCell ref="D351:I351"/>
    <mergeCell ref="J351:O351"/>
    <mergeCell ref="D374:H374"/>
    <mergeCell ref="J374:N374"/>
    <mergeCell ref="P374:T374"/>
    <mergeCell ref="V374:Z374"/>
    <mergeCell ref="AB374:AF374"/>
    <mergeCell ref="F350:H350"/>
    <mergeCell ref="J350:O350"/>
    <mergeCell ref="R350:T350"/>
    <mergeCell ref="V350:AA350"/>
    <mergeCell ref="AD350:AF350"/>
    <mergeCell ref="AH350:AM350"/>
    <mergeCell ref="D345:H345"/>
    <mergeCell ref="J345:N345"/>
    <mergeCell ref="A241:A243"/>
    <mergeCell ref="A244:A247"/>
    <mergeCell ref="A248:A251"/>
    <mergeCell ref="A252:A255"/>
    <mergeCell ref="A256:A259"/>
    <mergeCell ref="A260:A263"/>
    <mergeCell ref="A264:A267"/>
    <mergeCell ref="AB287:AF287"/>
    <mergeCell ref="AH197:AM197"/>
    <mergeCell ref="F196:H196"/>
    <mergeCell ref="J196:O196"/>
    <mergeCell ref="D163:I164"/>
    <mergeCell ref="J163:O164"/>
    <mergeCell ref="P163:U164"/>
    <mergeCell ref="A375:C375"/>
    <mergeCell ref="D375:H375"/>
    <mergeCell ref="J375:N375"/>
    <mergeCell ref="P375:T375"/>
    <mergeCell ref="V375:Z375"/>
    <mergeCell ref="AB375:AF375"/>
    <mergeCell ref="D348:I349"/>
    <mergeCell ref="J348:O349"/>
    <mergeCell ref="P348:U349"/>
    <mergeCell ref="AB352:AG352"/>
    <mergeCell ref="R196:T196"/>
    <mergeCell ref="V196:AA196"/>
    <mergeCell ref="AD196:AF196"/>
    <mergeCell ref="P197:U197"/>
    <mergeCell ref="AB197:AG197"/>
    <mergeCell ref="V291:AM292"/>
    <mergeCell ref="R165:T165"/>
    <mergeCell ref="AD108:AF108"/>
    <mergeCell ref="V9:AM10"/>
    <mergeCell ref="AB13:AG13"/>
    <mergeCell ref="V13:AA13"/>
    <mergeCell ref="AH13:AM13"/>
    <mergeCell ref="V160:Z160"/>
    <mergeCell ref="W6:Y6"/>
    <mergeCell ref="W7:Y7"/>
    <mergeCell ref="V4:Y4"/>
    <mergeCell ref="AH108:AM108"/>
    <mergeCell ref="V110:AA110"/>
    <mergeCell ref="AB110:AG110"/>
    <mergeCell ref="AH110:AM110"/>
    <mergeCell ref="D194:I195"/>
    <mergeCell ref="J194:O195"/>
    <mergeCell ref="P194:U195"/>
    <mergeCell ref="D291:I292"/>
    <mergeCell ref="J291:O292"/>
    <mergeCell ref="P291:U292"/>
    <mergeCell ref="J5:L5"/>
    <mergeCell ref="J6:L6"/>
    <mergeCell ref="J7:L7"/>
    <mergeCell ref="D101:H101"/>
    <mergeCell ref="J101:N101"/>
    <mergeCell ref="P101:T101"/>
    <mergeCell ref="D9:I10"/>
    <mergeCell ref="J9:O10"/>
    <mergeCell ref="P9:U10"/>
    <mergeCell ref="J106:O107"/>
    <mergeCell ref="P106:U107"/>
    <mergeCell ref="D106:I107"/>
    <mergeCell ref="D13:I13"/>
    <mergeCell ref="J13:O13"/>
    <mergeCell ref="P13:U13"/>
    <mergeCell ref="P198:U198"/>
    <mergeCell ref="J110:O110"/>
    <mergeCell ref="P110:U110"/>
    <mergeCell ref="I4:L4"/>
    <mergeCell ref="W5:Y5"/>
    <mergeCell ref="V189:Z189"/>
    <mergeCell ref="V108:AA108"/>
    <mergeCell ref="V101:Z101"/>
    <mergeCell ref="D189:H189"/>
    <mergeCell ref="J189:N189"/>
    <mergeCell ref="P189:T189"/>
    <mergeCell ref="R108:T108"/>
    <mergeCell ref="D102:H102"/>
    <mergeCell ref="J102:N102"/>
    <mergeCell ref="P102:T102"/>
    <mergeCell ref="D160:H160"/>
    <mergeCell ref="J160:N160"/>
    <mergeCell ref="D110:I110"/>
  </mergeCells>
  <pageMargins left="0.7" right="0.7" top="0.75" bottom="0.75" header="0.3" footer="0.3"/>
  <pageSetup paperSize="8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647E6-047E-4910-B661-10070664071B}">
  <dimension ref="A3:AM46"/>
  <sheetViews>
    <sheetView topLeftCell="A22" zoomScale="85" zoomScaleNormal="85" workbookViewId="0">
      <pane xSplit="3" topLeftCell="D1" activePane="topRight" state="frozen"/>
      <selection activeCell="A9" sqref="A9"/>
      <selection pane="topRight" activeCell="D33" sqref="D33:O33"/>
    </sheetView>
  </sheetViews>
  <sheetFormatPr defaultRowHeight="15" x14ac:dyDescent="0.25"/>
  <cols>
    <col min="1" max="1" width="5.28515625" style="43" customWidth="1"/>
    <col min="2" max="2" width="36.7109375" customWidth="1"/>
    <col min="4" max="39" width="8.28515625" customWidth="1"/>
  </cols>
  <sheetData>
    <row r="3" spans="1:39" ht="15.75" thickBot="1" x14ac:dyDescent="0.3"/>
    <row r="4" spans="1:39" x14ac:dyDescent="0.25">
      <c r="D4" s="118"/>
      <c r="E4" s="118"/>
      <c r="F4" s="118"/>
      <c r="G4" s="118"/>
      <c r="H4" s="118"/>
      <c r="I4" s="946" t="s">
        <v>371</v>
      </c>
      <c r="J4" s="947"/>
      <c r="K4" s="947"/>
      <c r="L4" s="947"/>
      <c r="M4" s="668" t="s">
        <v>369</v>
      </c>
      <c r="N4" s="683" t="s">
        <v>370</v>
      </c>
      <c r="O4" s="118"/>
      <c r="P4" s="118"/>
      <c r="Q4" s="118"/>
      <c r="R4" s="118"/>
      <c r="S4" s="118"/>
      <c r="T4" s="118"/>
      <c r="U4" s="118"/>
      <c r="V4" s="850" t="s">
        <v>372</v>
      </c>
      <c r="W4" s="989"/>
      <c r="X4" s="989"/>
      <c r="Y4" s="989"/>
      <c r="Z4" s="674" t="s">
        <v>369</v>
      </c>
      <c r="AA4" s="675" t="s">
        <v>370</v>
      </c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</row>
    <row r="5" spans="1:39" x14ac:dyDescent="0.25">
      <c r="D5" s="118"/>
      <c r="E5" s="118"/>
      <c r="F5" s="118"/>
      <c r="G5" s="118"/>
      <c r="H5" s="118"/>
      <c r="I5" s="669"/>
      <c r="J5" s="836" t="s">
        <v>366</v>
      </c>
      <c r="K5" s="836"/>
      <c r="L5" s="836"/>
      <c r="M5" s="671">
        <v>950</v>
      </c>
      <c r="N5" s="684">
        <f>M5*0.585</f>
        <v>555.75</v>
      </c>
      <c r="O5" s="118"/>
      <c r="P5" s="118"/>
      <c r="Q5" s="118"/>
      <c r="R5" s="118"/>
      <c r="S5" s="118"/>
      <c r="T5" s="118"/>
      <c r="U5" s="118"/>
      <c r="V5" s="676"/>
      <c r="W5" s="830" t="s">
        <v>366</v>
      </c>
      <c r="X5" s="830"/>
      <c r="Y5" s="830"/>
      <c r="Z5" s="679">
        <v>1250</v>
      </c>
      <c r="AA5" s="678">
        <f>Z5*0.585</f>
        <v>731.25</v>
      </c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</row>
    <row r="6" spans="1:39" x14ac:dyDescent="0.25">
      <c r="D6" s="118"/>
      <c r="E6" s="118"/>
      <c r="F6" s="118"/>
      <c r="G6" s="118"/>
      <c r="H6" s="118"/>
      <c r="I6" s="669"/>
      <c r="J6" s="838" t="s">
        <v>356</v>
      </c>
      <c r="K6" s="838"/>
      <c r="L6" s="838"/>
      <c r="M6" s="671">
        <v>347</v>
      </c>
      <c r="N6" s="684">
        <f t="shared" ref="N6" si="0">M6*0.585</f>
        <v>202.99499999999998</v>
      </c>
      <c r="O6" s="118"/>
      <c r="P6" s="118"/>
      <c r="Q6" s="118"/>
      <c r="R6" s="118"/>
      <c r="S6" s="118"/>
      <c r="T6" s="118"/>
      <c r="U6" s="118"/>
      <c r="V6" s="676"/>
      <c r="W6" s="832" t="s">
        <v>356</v>
      </c>
      <c r="X6" s="832"/>
      <c r="Y6" s="832"/>
      <c r="Z6" s="679">
        <f>AC11*2/12</f>
        <v>416.66666666666669</v>
      </c>
      <c r="AA6" s="678">
        <f t="shared" ref="AA6" si="1">Z6*0.585</f>
        <v>243.75</v>
      </c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</row>
    <row r="7" spans="1:39" ht="15.75" thickBot="1" x14ac:dyDescent="0.3">
      <c r="D7" s="118"/>
      <c r="E7" s="118"/>
      <c r="F7" s="118"/>
      <c r="G7" s="118"/>
      <c r="H7" s="118"/>
      <c r="I7" s="672"/>
      <c r="J7" s="828" t="s">
        <v>367</v>
      </c>
      <c r="K7" s="828"/>
      <c r="L7" s="828"/>
      <c r="M7" s="673">
        <v>1450</v>
      </c>
      <c r="N7" s="685">
        <f>M7-M7*0.1</f>
        <v>1305</v>
      </c>
      <c r="O7" s="118"/>
      <c r="P7" s="118"/>
      <c r="Q7" s="118"/>
      <c r="R7" s="118"/>
      <c r="S7" s="118"/>
      <c r="T7" s="118"/>
      <c r="U7" s="118"/>
      <c r="V7" s="680"/>
      <c r="W7" s="834" t="s">
        <v>367</v>
      </c>
      <c r="X7" s="834"/>
      <c r="Y7" s="834"/>
      <c r="Z7" s="681">
        <v>1450</v>
      </c>
      <c r="AA7" s="682">
        <f>Z7-Z7*0.1</f>
        <v>1305</v>
      </c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</row>
    <row r="8" spans="1:39" ht="15.75" thickBot="1" x14ac:dyDescent="0.3"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</row>
    <row r="9" spans="1:39" ht="15" customHeight="1" x14ac:dyDescent="0.25">
      <c r="D9" s="959">
        <v>2021</v>
      </c>
      <c r="E9" s="959"/>
      <c r="F9" s="959"/>
      <c r="G9" s="959"/>
      <c r="H9" s="959"/>
      <c r="I9" s="960"/>
      <c r="J9" s="963" t="s">
        <v>373</v>
      </c>
      <c r="K9" s="964"/>
      <c r="L9" s="964"/>
      <c r="M9" s="964"/>
      <c r="N9" s="964"/>
      <c r="O9" s="964"/>
      <c r="P9" s="973" t="s">
        <v>375</v>
      </c>
      <c r="Q9" s="969"/>
      <c r="R9" s="969"/>
      <c r="S9" s="969"/>
      <c r="T9" s="969"/>
      <c r="U9" s="970"/>
      <c r="V9" s="976" t="s">
        <v>374</v>
      </c>
      <c r="W9" s="976"/>
      <c r="X9" s="976"/>
      <c r="Y9" s="976"/>
      <c r="Z9" s="976"/>
      <c r="AA9" s="976"/>
      <c r="AB9" s="976"/>
      <c r="AC9" s="976"/>
      <c r="AD9" s="976"/>
      <c r="AE9" s="976"/>
      <c r="AF9" s="976"/>
      <c r="AG9" s="976"/>
      <c r="AH9" s="976"/>
      <c r="AI9" s="976"/>
      <c r="AJ9" s="976"/>
      <c r="AK9" s="976"/>
      <c r="AL9" s="976"/>
      <c r="AM9" s="977"/>
    </row>
    <row r="10" spans="1:39" ht="15.75" customHeight="1" thickBot="1" x14ac:dyDescent="0.3">
      <c r="D10" s="961"/>
      <c r="E10" s="961"/>
      <c r="F10" s="961"/>
      <c r="G10" s="961"/>
      <c r="H10" s="961"/>
      <c r="I10" s="962"/>
      <c r="J10" s="966"/>
      <c r="K10" s="967"/>
      <c r="L10" s="967"/>
      <c r="M10" s="967"/>
      <c r="N10" s="967"/>
      <c r="O10" s="967"/>
      <c r="P10" s="974"/>
      <c r="Q10" s="971"/>
      <c r="R10" s="971"/>
      <c r="S10" s="971"/>
      <c r="T10" s="971"/>
      <c r="U10" s="972"/>
      <c r="V10" s="979"/>
      <c r="W10" s="979"/>
      <c r="X10" s="979"/>
      <c r="Y10" s="979"/>
      <c r="Z10" s="979"/>
      <c r="AA10" s="979"/>
      <c r="AB10" s="979"/>
      <c r="AC10" s="979"/>
      <c r="AD10" s="979"/>
      <c r="AE10" s="979"/>
      <c r="AF10" s="979"/>
      <c r="AG10" s="979"/>
      <c r="AH10" s="979"/>
      <c r="AI10" s="979"/>
      <c r="AJ10" s="979"/>
      <c r="AK10" s="979"/>
      <c r="AL10" s="979"/>
      <c r="AM10" s="980"/>
    </row>
    <row r="11" spans="1:39" ht="15.75" thickBot="1" x14ac:dyDescent="0.3">
      <c r="A11" s="1071" t="s">
        <v>339</v>
      </c>
      <c r="B11" s="1072"/>
      <c r="C11" s="1073"/>
      <c r="D11" s="125" t="s">
        <v>30</v>
      </c>
      <c r="E11" s="126">
        <v>2300</v>
      </c>
      <c r="F11" s="953"/>
      <c r="G11" s="954"/>
      <c r="H11" s="955"/>
      <c r="I11" s="128"/>
      <c r="J11" s="1001" t="s">
        <v>31</v>
      </c>
      <c r="K11" s="951"/>
      <c r="L11" s="951"/>
      <c r="M11" s="951"/>
      <c r="N11" s="951"/>
      <c r="O11" s="951"/>
      <c r="P11" s="125" t="s">
        <v>30</v>
      </c>
      <c r="Q11" s="126">
        <v>2550</v>
      </c>
      <c r="R11" s="953"/>
      <c r="S11" s="954"/>
      <c r="T11" s="955"/>
      <c r="U11" s="128"/>
      <c r="V11" s="951" t="s">
        <v>31</v>
      </c>
      <c r="W11" s="951"/>
      <c r="X11" s="951"/>
      <c r="Y11" s="951"/>
      <c r="Z11" s="951"/>
      <c r="AA11" s="952"/>
      <c r="AB11" s="125" t="s">
        <v>30</v>
      </c>
      <c r="AC11" s="126">
        <v>2500</v>
      </c>
      <c r="AD11" s="953"/>
      <c r="AE11" s="954"/>
      <c r="AF11" s="955"/>
      <c r="AG11" s="128"/>
      <c r="AH11" s="1001" t="s">
        <v>31</v>
      </c>
      <c r="AI11" s="951"/>
      <c r="AJ11" s="951"/>
      <c r="AK11" s="951"/>
      <c r="AL11" s="951"/>
      <c r="AM11" s="952"/>
    </row>
    <row r="12" spans="1:39" ht="15.75" thickBot="1" x14ac:dyDescent="0.3">
      <c r="A12" s="1074"/>
      <c r="B12" s="1075"/>
      <c r="C12" s="1076"/>
      <c r="D12" s="1011" t="s">
        <v>33</v>
      </c>
      <c r="E12" s="1012"/>
      <c r="F12" s="1012"/>
      <c r="G12" s="1012"/>
      <c r="H12" s="1012"/>
      <c r="I12" s="1013"/>
      <c r="J12" s="1014" t="s">
        <v>377</v>
      </c>
      <c r="K12" s="1015"/>
      <c r="L12" s="1015"/>
      <c r="M12" s="1015"/>
      <c r="N12" s="1015"/>
      <c r="O12" s="1016"/>
      <c r="P12" s="1005" t="s">
        <v>32</v>
      </c>
      <c r="Q12" s="1006"/>
      <c r="R12" s="1006"/>
      <c r="S12" s="1006"/>
      <c r="T12" s="1006"/>
      <c r="U12" s="1007"/>
      <c r="V12" s="1039" t="s">
        <v>32</v>
      </c>
      <c r="W12" s="999"/>
      <c r="X12" s="999"/>
      <c r="Y12" s="999"/>
      <c r="Z12" s="999"/>
      <c r="AA12" s="1069"/>
      <c r="AB12" s="998" t="s">
        <v>32</v>
      </c>
      <c r="AC12" s="999"/>
      <c r="AD12" s="999"/>
      <c r="AE12" s="999"/>
      <c r="AF12" s="999"/>
      <c r="AG12" s="1000"/>
      <c r="AH12" s="1039" t="s">
        <v>32</v>
      </c>
      <c r="AI12" s="999"/>
      <c r="AJ12" s="999"/>
      <c r="AK12" s="999"/>
      <c r="AL12" s="999"/>
      <c r="AM12" s="1000"/>
    </row>
    <row r="13" spans="1:39" s="103" customFormat="1" ht="27" customHeight="1" thickBot="1" x14ac:dyDescent="0.3">
      <c r="A13" s="1019" t="s">
        <v>10</v>
      </c>
      <c r="B13" s="1022" t="s">
        <v>340</v>
      </c>
      <c r="C13" s="1025" t="s">
        <v>12</v>
      </c>
      <c r="D13" s="986" t="s">
        <v>386</v>
      </c>
      <c r="E13" s="987"/>
      <c r="F13" s="987"/>
      <c r="G13" s="987"/>
      <c r="H13" s="987"/>
      <c r="I13" s="988"/>
      <c r="J13" s="993" t="s">
        <v>378</v>
      </c>
      <c r="K13" s="994"/>
      <c r="L13" s="994"/>
      <c r="M13" s="994"/>
      <c r="N13" s="994"/>
      <c r="O13" s="995"/>
      <c r="P13" s="981" t="s">
        <v>376</v>
      </c>
      <c r="Q13" s="982"/>
      <c r="R13" s="982"/>
      <c r="S13" s="982"/>
      <c r="T13" s="982"/>
      <c r="U13" s="983"/>
      <c r="V13" s="1070" t="s">
        <v>202</v>
      </c>
      <c r="W13" s="984"/>
      <c r="X13" s="984"/>
      <c r="Y13" s="984"/>
      <c r="Z13" s="984"/>
      <c r="AA13" s="985"/>
      <c r="AB13" s="981" t="s">
        <v>379</v>
      </c>
      <c r="AC13" s="982"/>
      <c r="AD13" s="982"/>
      <c r="AE13" s="982"/>
      <c r="AF13" s="982"/>
      <c r="AG13" s="983"/>
      <c r="AH13" s="987" t="s">
        <v>71</v>
      </c>
      <c r="AI13" s="987"/>
      <c r="AJ13" s="987"/>
      <c r="AK13" s="987"/>
      <c r="AL13" s="987"/>
      <c r="AM13" s="988"/>
    </row>
    <row r="14" spans="1:39" x14ac:dyDescent="0.25">
      <c r="A14" s="1020"/>
      <c r="B14" s="1023"/>
      <c r="C14" s="1026"/>
      <c r="D14" s="312" t="s">
        <v>27</v>
      </c>
      <c r="E14" s="313" t="s">
        <v>0</v>
      </c>
      <c r="F14" s="313" t="s">
        <v>1</v>
      </c>
      <c r="G14" s="313" t="s">
        <v>2</v>
      </c>
      <c r="H14" s="313" t="s">
        <v>3</v>
      </c>
      <c r="I14" s="314" t="s">
        <v>28</v>
      </c>
      <c r="J14" s="312" t="s">
        <v>27</v>
      </c>
      <c r="K14" s="313" t="s">
        <v>0</v>
      </c>
      <c r="L14" s="313" t="s">
        <v>1</v>
      </c>
      <c r="M14" s="313" t="s">
        <v>2</v>
      </c>
      <c r="N14" s="313" t="s">
        <v>3</v>
      </c>
      <c r="O14" s="314" t="s">
        <v>28</v>
      </c>
      <c r="P14" s="312" t="s">
        <v>27</v>
      </c>
      <c r="Q14" s="313" t="s">
        <v>0</v>
      </c>
      <c r="R14" s="313" t="s">
        <v>1</v>
      </c>
      <c r="S14" s="313" t="s">
        <v>2</v>
      </c>
      <c r="T14" s="313" t="s">
        <v>3</v>
      </c>
      <c r="U14" s="314" t="s">
        <v>28</v>
      </c>
      <c r="V14" s="312" t="s">
        <v>27</v>
      </c>
      <c r="W14" s="313" t="s">
        <v>0</v>
      </c>
      <c r="X14" s="313" t="s">
        <v>1</v>
      </c>
      <c r="Y14" s="313" t="s">
        <v>2</v>
      </c>
      <c r="Z14" s="313" t="s">
        <v>3</v>
      </c>
      <c r="AA14" s="314" t="s">
        <v>28</v>
      </c>
      <c r="AB14" s="312" t="s">
        <v>27</v>
      </c>
      <c r="AC14" s="313" t="s">
        <v>0</v>
      </c>
      <c r="AD14" s="313" t="s">
        <v>1</v>
      </c>
      <c r="AE14" s="313" t="s">
        <v>2</v>
      </c>
      <c r="AF14" s="313" t="s">
        <v>3</v>
      </c>
      <c r="AG14" s="314" t="s">
        <v>28</v>
      </c>
      <c r="AH14" s="323" t="s">
        <v>27</v>
      </c>
      <c r="AI14" s="313" t="s">
        <v>0</v>
      </c>
      <c r="AJ14" s="313" t="s">
        <v>1</v>
      </c>
      <c r="AK14" s="313" t="s">
        <v>2</v>
      </c>
      <c r="AL14" s="313" t="s">
        <v>3</v>
      </c>
      <c r="AM14" s="314" t="s">
        <v>28</v>
      </c>
    </row>
    <row r="15" spans="1:39" x14ac:dyDescent="0.25">
      <c r="A15" s="1020"/>
      <c r="B15" s="1023"/>
      <c r="C15" s="1026"/>
      <c r="D15" s="7" t="s">
        <v>29</v>
      </c>
      <c r="E15" s="3">
        <v>7.4999999999999997E-2</v>
      </c>
      <c r="F15" s="4">
        <v>0.05</v>
      </c>
      <c r="G15" s="4">
        <v>0.05</v>
      </c>
      <c r="H15" s="3">
        <v>2.5000000000000001E-2</v>
      </c>
      <c r="I15" s="5">
        <v>2.5000000000000001E-2</v>
      </c>
      <c r="J15" s="7" t="s">
        <v>29</v>
      </c>
      <c r="K15" s="3">
        <v>7.4999999999999997E-2</v>
      </c>
      <c r="L15" s="4">
        <v>0.05</v>
      </c>
      <c r="M15" s="4">
        <v>0.05</v>
      </c>
      <c r="N15" s="3">
        <v>2.5000000000000001E-2</v>
      </c>
      <c r="O15" s="5">
        <v>2.5000000000000001E-2</v>
      </c>
      <c r="P15" s="7" t="s">
        <v>29</v>
      </c>
      <c r="Q15" s="3">
        <v>7.4999999999999997E-2</v>
      </c>
      <c r="R15" s="4">
        <v>0.05</v>
      </c>
      <c r="S15" s="4">
        <v>0.05</v>
      </c>
      <c r="T15" s="3">
        <v>2.5000000000000001E-2</v>
      </c>
      <c r="U15" s="5">
        <v>2.5000000000000001E-2</v>
      </c>
      <c r="V15" s="7" t="s">
        <v>29</v>
      </c>
      <c r="W15" s="3">
        <v>7.4999999999999997E-2</v>
      </c>
      <c r="X15" s="4">
        <v>0.05</v>
      </c>
      <c r="Y15" s="4">
        <v>0.05</v>
      </c>
      <c r="Z15" s="3">
        <v>2.5000000000000001E-2</v>
      </c>
      <c r="AA15" s="5">
        <v>2.5000000000000001E-2</v>
      </c>
      <c r="AB15" s="7" t="s">
        <v>29</v>
      </c>
      <c r="AC15" s="3">
        <v>7.4999999999999997E-2</v>
      </c>
      <c r="AD15" s="4">
        <v>0.05</v>
      </c>
      <c r="AE15" s="4">
        <v>0.05</v>
      </c>
      <c r="AF15" s="3">
        <v>2.5000000000000001E-2</v>
      </c>
      <c r="AG15" s="5">
        <v>2.5000000000000001E-2</v>
      </c>
      <c r="AH15" s="66" t="s">
        <v>29</v>
      </c>
      <c r="AI15" s="3">
        <v>7.4999999999999997E-2</v>
      </c>
      <c r="AJ15" s="4">
        <v>0.05</v>
      </c>
      <c r="AK15" s="4">
        <v>0.05</v>
      </c>
      <c r="AL15" s="3">
        <v>2.5000000000000001E-2</v>
      </c>
      <c r="AM15" s="5">
        <v>2.5000000000000001E-2</v>
      </c>
    </row>
    <row r="16" spans="1:39" ht="16.5" customHeight="1" thickBot="1" x14ac:dyDescent="0.3">
      <c r="A16" s="1020"/>
      <c r="B16" s="1023"/>
      <c r="C16" s="1040"/>
      <c r="D16" s="315" t="s">
        <v>4</v>
      </c>
      <c r="E16" s="316" t="s">
        <v>5</v>
      </c>
      <c r="F16" s="316" t="s">
        <v>6</v>
      </c>
      <c r="G16" s="316" t="s">
        <v>7</v>
      </c>
      <c r="H16" s="316" t="s">
        <v>8</v>
      </c>
      <c r="I16" s="317" t="s">
        <v>9</v>
      </c>
      <c r="J16" s="315" t="s">
        <v>4</v>
      </c>
      <c r="K16" s="316" t="s">
        <v>5</v>
      </c>
      <c r="L16" s="316" t="s">
        <v>6</v>
      </c>
      <c r="M16" s="316" t="s">
        <v>7</v>
      </c>
      <c r="N16" s="316" t="s">
        <v>8</v>
      </c>
      <c r="O16" s="317" t="s">
        <v>9</v>
      </c>
      <c r="P16" s="315" t="s">
        <v>4</v>
      </c>
      <c r="Q16" s="316" t="s">
        <v>5</v>
      </c>
      <c r="R16" s="316" t="s">
        <v>6</v>
      </c>
      <c r="S16" s="316" t="s">
        <v>7</v>
      </c>
      <c r="T16" s="316" t="s">
        <v>8</v>
      </c>
      <c r="U16" s="317" t="s">
        <v>9</v>
      </c>
      <c r="V16" s="315" t="s">
        <v>4</v>
      </c>
      <c r="W16" s="316" t="s">
        <v>5</v>
      </c>
      <c r="X16" s="316" t="s">
        <v>6</v>
      </c>
      <c r="Y16" s="316" t="s">
        <v>7</v>
      </c>
      <c r="Z16" s="316" t="s">
        <v>8</v>
      </c>
      <c r="AA16" s="317" t="s">
        <v>9</v>
      </c>
      <c r="AB16" s="315" t="s">
        <v>4</v>
      </c>
      <c r="AC16" s="316" t="s">
        <v>5</v>
      </c>
      <c r="AD16" s="316" t="s">
        <v>6</v>
      </c>
      <c r="AE16" s="316" t="s">
        <v>7</v>
      </c>
      <c r="AF16" s="316" t="s">
        <v>8</v>
      </c>
      <c r="AG16" s="317" t="s">
        <v>9</v>
      </c>
      <c r="AH16" s="324" t="s">
        <v>4</v>
      </c>
      <c r="AI16" s="316" t="s">
        <v>5</v>
      </c>
      <c r="AJ16" s="316" t="s">
        <v>6</v>
      </c>
      <c r="AK16" s="316" t="s">
        <v>7</v>
      </c>
      <c r="AL16" s="316" t="s">
        <v>8</v>
      </c>
      <c r="AM16" s="317" t="s">
        <v>9</v>
      </c>
    </row>
    <row r="17" spans="1:39" x14ac:dyDescent="0.25">
      <c r="A17" s="107">
        <v>1</v>
      </c>
      <c r="B17" s="11" t="s">
        <v>112</v>
      </c>
      <c r="C17" s="105" t="s">
        <v>15</v>
      </c>
      <c r="D17" s="291">
        <v>5081.125</v>
      </c>
      <c r="E17" s="319">
        <v>5437.875</v>
      </c>
      <c r="F17" s="319">
        <v>5702.125</v>
      </c>
      <c r="G17" s="319">
        <v>5978.25</v>
      </c>
      <c r="H17" s="319">
        <v>6137.125</v>
      </c>
      <c r="I17" s="320">
        <v>6299.625</v>
      </c>
      <c r="J17" s="531">
        <v>5081.125</v>
      </c>
      <c r="K17" s="702">
        <v>5437.875</v>
      </c>
      <c r="L17" s="702">
        <v>5702.125</v>
      </c>
      <c r="M17" s="702">
        <v>5978.25</v>
      </c>
      <c r="N17" s="702">
        <v>6137.125</v>
      </c>
      <c r="O17" s="703">
        <v>6299.625</v>
      </c>
      <c r="P17" s="706">
        <f>J17-D17</f>
        <v>0</v>
      </c>
      <c r="Q17" s="714">
        <f t="shared" ref="Q17:U17" si="2">K17-E17</f>
        <v>0</v>
      </c>
      <c r="R17" s="714">
        <f t="shared" si="2"/>
        <v>0</v>
      </c>
      <c r="S17" s="714">
        <f t="shared" si="2"/>
        <v>0</v>
      </c>
      <c r="T17" s="714">
        <f t="shared" si="2"/>
        <v>0</v>
      </c>
      <c r="U17" s="715">
        <f t="shared" si="2"/>
        <v>0</v>
      </c>
      <c r="V17" s="709">
        <v>7546</v>
      </c>
      <c r="W17" s="310">
        <f>ROUNDUP(V17*$W$15+V17,0)</f>
        <v>8112</v>
      </c>
      <c r="X17" s="310">
        <f>ROUNDUP(W17*$X$15+W17,0)</f>
        <v>8518</v>
      </c>
      <c r="Y17" s="310">
        <f>ROUNDUP(X17*$Y$15+X17,0)</f>
        <v>8944</v>
      </c>
      <c r="Z17" s="310">
        <f>ROUNDUP(Y17*$Z$15+Y17,0)</f>
        <v>9168</v>
      </c>
      <c r="AA17" s="311">
        <f>ROUNDUP(Z17*$AA$15+Z17,0)</f>
        <v>9398</v>
      </c>
      <c r="AB17" s="708">
        <f>V17-D17</f>
        <v>2464.875</v>
      </c>
      <c r="AC17" s="712">
        <f t="shared" ref="AC17:AG17" si="3">W17-E17</f>
        <v>2674.125</v>
      </c>
      <c r="AD17" s="712">
        <f t="shared" si="3"/>
        <v>2815.875</v>
      </c>
      <c r="AE17" s="712">
        <f t="shared" si="3"/>
        <v>2965.75</v>
      </c>
      <c r="AF17" s="712">
        <f t="shared" si="3"/>
        <v>3030.875</v>
      </c>
      <c r="AG17" s="713">
        <f t="shared" si="3"/>
        <v>3098.375</v>
      </c>
      <c r="AH17" s="590">
        <v>3.02</v>
      </c>
      <c r="AI17" s="321">
        <f t="shared" ref="AI17:AI25" si="4">AH17*$AI$15+AH17</f>
        <v>3.2465000000000002</v>
      </c>
      <c r="AJ17" s="321">
        <f>AI17*$AJ$15+AI17</f>
        <v>3.4088250000000002</v>
      </c>
      <c r="AK17" s="321">
        <f>AJ17*$AK$15+AJ17</f>
        <v>3.5792662500000003</v>
      </c>
      <c r="AL17" s="321">
        <f>AK17*$AL$15+AK17</f>
        <v>3.6687479062500001</v>
      </c>
      <c r="AM17" s="322">
        <f>AL17*$AM$15+AL17</f>
        <v>3.76046660390625</v>
      </c>
    </row>
    <row r="18" spans="1:39" x14ac:dyDescent="0.25">
      <c r="A18" s="107">
        <v>2</v>
      </c>
      <c r="B18" s="11" t="s">
        <v>113</v>
      </c>
      <c r="C18" s="105" t="s">
        <v>15</v>
      </c>
      <c r="D18" s="87">
        <v>4316.0625</v>
      </c>
      <c r="E18" s="88">
        <v>4487</v>
      </c>
      <c r="F18" s="88">
        <v>4703.75</v>
      </c>
      <c r="G18" s="88">
        <v>4930.375</v>
      </c>
      <c r="H18" s="88">
        <v>5062</v>
      </c>
      <c r="I18" s="91">
        <v>5196.75</v>
      </c>
      <c r="J18" s="523">
        <v>4316.0625</v>
      </c>
      <c r="K18" s="704">
        <v>4487</v>
      </c>
      <c r="L18" s="704">
        <v>4703.75</v>
      </c>
      <c r="M18" s="704">
        <v>4930.375</v>
      </c>
      <c r="N18" s="704">
        <v>5062</v>
      </c>
      <c r="O18" s="705">
        <v>5196.75</v>
      </c>
      <c r="P18" s="576">
        <f>J18-D18</f>
        <v>0</v>
      </c>
      <c r="Q18" s="514">
        <f t="shared" ref="Q18:Q25" si="5">K18-E18</f>
        <v>0</v>
      </c>
      <c r="R18" s="514">
        <f t="shared" ref="R18:R25" si="6">L18-F18</f>
        <v>0</v>
      </c>
      <c r="S18" s="514">
        <f t="shared" ref="S18:S25" si="7">M18-G18</f>
        <v>0</v>
      </c>
      <c r="T18" s="514">
        <f t="shared" ref="T18:T25" si="8">N18-H18</f>
        <v>0</v>
      </c>
      <c r="U18" s="515">
        <f t="shared" ref="U18:U25" si="9">O18-I18</f>
        <v>0</v>
      </c>
      <c r="V18" s="579">
        <v>5966</v>
      </c>
      <c r="W18" s="79">
        <f t="shared" ref="W18:W25" si="10">ROUNDUP(V18*$W$15+V18,0)</f>
        <v>6414</v>
      </c>
      <c r="X18" s="79">
        <f t="shared" ref="X18:X25" si="11">ROUNDUP(W18*$X$15+W18,0)</f>
        <v>6735</v>
      </c>
      <c r="Y18" s="79">
        <f t="shared" ref="Y18:Y25" si="12">ROUNDUP(X18*$Y$15+X18,0)</f>
        <v>7072</v>
      </c>
      <c r="Z18" s="79">
        <f t="shared" ref="Z18:Z25" si="13">ROUNDUP(Y18*$Z$15+Y18,0)</f>
        <v>7249</v>
      </c>
      <c r="AA18" s="80">
        <f t="shared" ref="AA18:AA25" si="14">ROUNDUP(Z18*$AA$15+Z18,0)</f>
        <v>7431</v>
      </c>
      <c r="AB18" s="687">
        <f t="shared" ref="AB18:AB25" si="15">V18-D18</f>
        <v>1649.9375</v>
      </c>
      <c r="AC18" s="690">
        <f t="shared" ref="AC18:AC25" si="16">W18-E18</f>
        <v>1927</v>
      </c>
      <c r="AD18" s="690">
        <f t="shared" ref="AD18:AD25" si="17">X18-F18</f>
        <v>2031.25</v>
      </c>
      <c r="AE18" s="690">
        <f t="shared" ref="AE18:AE25" si="18">Y18-G18</f>
        <v>2141.625</v>
      </c>
      <c r="AF18" s="690">
        <f t="shared" ref="AF18:AF25" si="19">Z18-H18</f>
        <v>2187</v>
      </c>
      <c r="AG18" s="699">
        <f t="shared" ref="AG18:AG25" si="20">AA18-I18</f>
        <v>2234.25</v>
      </c>
      <c r="AH18" s="588">
        <v>2.39</v>
      </c>
      <c r="AI18" s="94">
        <f t="shared" si="4"/>
        <v>2.5692500000000003</v>
      </c>
      <c r="AJ18" s="94">
        <f t="shared" ref="AJ18:AJ25" si="21">AI18*$AJ$15+AI18</f>
        <v>2.6977125000000002</v>
      </c>
      <c r="AK18" s="94">
        <f t="shared" ref="AK18:AK25" si="22">AJ18*$AK$15+AJ18</f>
        <v>2.8325981250000001</v>
      </c>
      <c r="AL18" s="94">
        <f t="shared" ref="AL18:AL25" si="23">AK18*$AL$15+AK18</f>
        <v>2.9034130781250003</v>
      </c>
      <c r="AM18" s="95">
        <f t="shared" ref="AM18:AM25" si="24">AL18*$AM$15+AL18</f>
        <v>2.9759984050781254</v>
      </c>
    </row>
    <row r="19" spans="1:39" x14ac:dyDescent="0.25">
      <c r="A19" s="107">
        <v>3</v>
      </c>
      <c r="B19" s="11" t="s">
        <v>114</v>
      </c>
      <c r="C19" s="105" t="s">
        <v>15</v>
      </c>
      <c r="D19" s="87">
        <v>3370.25</v>
      </c>
      <c r="E19" s="88">
        <v>3478.375</v>
      </c>
      <c r="F19" s="88">
        <v>3645</v>
      </c>
      <c r="G19" s="88">
        <v>3818.375</v>
      </c>
      <c r="H19" s="88">
        <v>3921.5</v>
      </c>
      <c r="I19" s="91">
        <v>4026.625</v>
      </c>
      <c r="J19" s="523">
        <v>3370.25</v>
      </c>
      <c r="K19" s="704">
        <v>3478.375</v>
      </c>
      <c r="L19" s="704">
        <v>3645</v>
      </c>
      <c r="M19" s="704">
        <v>3818.375</v>
      </c>
      <c r="N19" s="704">
        <v>3921.5</v>
      </c>
      <c r="O19" s="705">
        <v>4026.625</v>
      </c>
      <c r="P19" s="576">
        <f t="shared" ref="P19:P25" si="25">J19-D19</f>
        <v>0</v>
      </c>
      <c r="Q19" s="514">
        <f t="shared" si="5"/>
        <v>0</v>
      </c>
      <c r="R19" s="514">
        <f t="shared" si="6"/>
        <v>0</v>
      </c>
      <c r="S19" s="514">
        <f t="shared" si="7"/>
        <v>0</v>
      </c>
      <c r="T19" s="514">
        <f t="shared" si="8"/>
        <v>0</v>
      </c>
      <c r="U19" s="515">
        <f t="shared" si="9"/>
        <v>0</v>
      </c>
      <c r="V19" s="579">
        <v>4216</v>
      </c>
      <c r="W19" s="79">
        <f t="shared" si="10"/>
        <v>4533</v>
      </c>
      <c r="X19" s="79">
        <f t="shared" si="11"/>
        <v>4760</v>
      </c>
      <c r="Y19" s="79">
        <f t="shared" si="12"/>
        <v>4998</v>
      </c>
      <c r="Z19" s="79">
        <f t="shared" si="13"/>
        <v>5123</v>
      </c>
      <c r="AA19" s="80">
        <f t="shared" si="14"/>
        <v>5252</v>
      </c>
      <c r="AB19" s="687">
        <f t="shared" si="15"/>
        <v>845.75</v>
      </c>
      <c r="AC19" s="690">
        <f t="shared" si="16"/>
        <v>1054.625</v>
      </c>
      <c r="AD19" s="690">
        <f t="shared" si="17"/>
        <v>1115</v>
      </c>
      <c r="AE19" s="690">
        <f t="shared" si="18"/>
        <v>1179.625</v>
      </c>
      <c r="AF19" s="690">
        <f t="shared" si="19"/>
        <v>1201.5</v>
      </c>
      <c r="AG19" s="699">
        <f t="shared" si="20"/>
        <v>1225.375</v>
      </c>
      <c r="AH19" s="588">
        <v>1.69</v>
      </c>
      <c r="AI19" s="94">
        <f t="shared" si="4"/>
        <v>1.8167499999999999</v>
      </c>
      <c r="AJ19" s="94">
        <f t="shared" si="21"/>
        <v>1.9075874999999998</v>
      </c>
      <c r="AK19" s="94">
        <f t="shared" si="22"/>
        <v>2.0029668749999998</v>
      </c>
      <c r="AL19" s="94">
        <f t="shared" si="23"/>
        <v>2.0530410468749998</v>
      </c>
      <c r="AM19" s="95">
        <f t="shared" si="24"/>
        <v>2.1043670730468746</v>
      </c>
    </row>
    <row r="20" spans="1:39" x14ac:dyDescent="0.25">
      <c r="A20" s="107">
        <v>4</v>
      </c>
      <c r="B20" s="11" t="s">
        <v>115</v>
      </c>
      <c r="C20" s="105" t="s">
        <v>15</v>
      </c>
      <c r="D20" s="87">
        <v>3189.0625</v>
      </c>
      <c r="E20" s="88">
        <v>3297.5</v>
      </c>
      <c r="F20" s="88">
        <v>3455.375</v>
      </c>
      <c r="G20" s="88">
        <v>3619.875</v>
      </c>
      <c r="H20" s="88">
        <v>3717</v>
      </c>
      <c r="I20" s="91">
        <v>3816.25</v>
      </c>
      <c r="J20" s="523">
        <v>3189.0625</v>
      </c>
      <c r="K20" s="704">
        <v>3297.5</v>
      </c>
      <c r="L20" s="704">
        <v>3455.375</v>
      </c>
      <c r="M20" s="704">
        <v>3619.875</v>
      </c>
      <c r="N20" s="704">
        <v>3717</v>
      </c>
      <c r="O20" s="705">
        <v>3816.25</v>
      </c>
      <c r="P20" s="576">
        <f t="shared" si="25"/>
        <v>0</v>
      </c>
      <c r="Q20" s="514">
        <f t="shared" si="5"/>
        <v>0</v>
      </c>
      <c r="R20" s="514">
        <f t="shared" si="6"/>
        <v>0</v>
      </c>
      <c r="S20" s="514">
        <f t="shared" si="7"/>
        <v>0</v>
      </c>
      <c r="T20" s="514">
        <f t="shared" si="8"/>
        <v>0</v>
      </c>
      <c r="U20" s="515">
        <f t="shared" si="9"/>
        <v>0</v>
      </c>
      <c r="V20" s="579">
        <v>4130</v>
      </c>
      <c r="W20" s="79">
        <f t="shared" si="10"/>
        <v>4440</v>
      </c>
      <c r="X20" s="79">
        <f t="shared" si="11"/>
        <v>4662</v>
      </c>
      <c r="Y20" s="79">
        <f t="shared" si="12"/>
        <v>4896</v>
      </c>
      <c r="Z20" s="79">
        <f t="shared" si="13"/>
        <v>5019</v>
      </c>
      <c r="AA20" s="80">
        <f t="shared" si="14"/>
        <v>5145</v>
      </c>
      <c r="AB20" s="687">
        <f t="shared" si="15"/>
        <v>940.9375</v>
      </c>
      <c r="AC20" s="690">
        <f t="shared" si="16"/>
        <v>1142.5</v>
      </c>
      <c r="AD20" s="690">
        <f t="shared" si="17"/>
        <v>1206.625</v>
      </c>
      <c r="AE20" s="690">
        <f t="shared" si="18"/>
        <v>1276.125</v>
      </c>
      <c r="AF20" s="690">
        <f t="shared" si="19"/>
        <v>1302</v>
      </c>
      <c r="AG20" s="699">
        <f t="shared" si="20"/>
        <v>1328.75</v>
      </c>
      <c r="AH20" s="588">
        <v>1.65</v>
      </c>
      <c r="AI20" s="94">
        <f t="shared" si="4"/>
        <v>1.7737499999999999</v>
      </c>
      <c r="AJ20" s="94">
        <f t="shared" si="21"/>
        <v>1.8624375</v>
      </c>
      <c r="AK20" s="94">
        <f t="shared" si="22"/>
        <v>1.955559375</v>
      </c>
      <c r="AL20" s="94">
        <f t="shared" si="23"/>
        <v>2.004448359375</v>
      </c>
      <c r="AM20" s="95">
        <f t="shared" si="24"/>
        <v>2.0545595683593749</v>
      </c>
    </row>
    <row r="21" spans="1:39" x14ac:dyDescent="0.25">
      <c r="A21" s="107">
        <v>5</v>
      </c>
      <c r="B21" s="11" t="s">
        <v>116</v>
      </c>
      <c r="C21" s="105" t="s">
        <v>15</v>
      </c>
      <c r="D21" s="87">
        <v>3176.5</v>
      </c>
      <c r="E21" s="88">
        <v>3284.5</v>
      </c>
      <c r="F21" s="88">
        <v>3442</v>
      </c>
      <c r="G21" s="88">
        <v>3605.625</v>
      </c>
      <c r="H21" s="88">
        <v>3701.625</v>
      </c>
      <c r="I21" s="91">
        <v>3800.375</v>
      </c>
      <c r="J21" s="523">
        <v>3176.5</v>
      </c>
      <c r="K21" s="704">
        <v>3284.5</v>
      </c>
      <c r="L21" s="704">
        <v>3442</v>
      </c>
      <c r="M21" s="704">
        <v>3605.625</v>
      </c>
      <c r="N21" s="704">
        <v>3701.625</v>
      </c>
      <c r="O21" s="705">
        <v>3800.375</v>
      </c>
      <c r="P21" s="576">
        <f t="shared" si="25"/>
        <v>0</v>
      </c>
      <c r="Q21" s="514">
        <f t="shared" si="5"/>
        <v>0</v>
      </c>
      <c r="R21" s="514">
        <f t="shared" si="6"/>
        <v>0</v>
      </c>
      <c r="S21" s="514">
        <f t="shared" si="7"/>
        <v>0</v>
      </c>
      <c r="T21" s="514">
        <f t="shared" si="8"/>
        <v>0</v>
      </c>
      <c r="U21" s="515">
        <f t="shared" si="9"/>
        <v>0</v>
      </c>
      <c r="V21" s="579">
        <v>4087</v>
      </c>
      <c r="W21" s="79">
        <f t="shared" si="10"/>
        <v>4394</v>
      </c>
      <c r="X21" s="79">
        <f t="shared" si="11"/>
        <v>4614</v>
      </c>
      <c r="Y21" s="79">
        <f t="shared" si="12"/>
        <v>4845</v>
      </c>
      <c r="Z21" s="79">
        <f t="shared" si="13"/>
        <v>4967</v>
      </c>
      <c r="AA21" s="80">
        <f t="shared" si="14"/>
        <v>5092</v>
      </c>
      <c r="AB21" s="687">
        <f t="shared" si="15"/>
        <v>910.5</v>
      </c>
      <c r="AC21" s="690">
        <f t="shared" si="16"/>
        <v>1109.5</v>
      </c>
      <c r="AD21" s="690">
        <f t="shared" si="17"/>
        <v>1172</v>
      </c>
      <c r="AE21" s="690">
        <f t="shared" si="18"/>
        <v>1239.375</v>
      </c>
      <c r="AF21" s="690">
        <f t="shared" si="19"/>
        <v>1265.375</v>
      </c>
      <c r="AG21" s="699">
        <f t="shared" si="20"/>
        <v>1291.625</v>
      </c>
      <c r="AH21" s="588">
        <v>1.63</v>
      </c>
      <c r="AI21" s="94">
        <f t="shared" si="4"/>
        <v>1.7522499999999999</v>
      </c>
      <c r="AJ21" s="94">
        <f t="shared" si="21"/>
        <v>1.8398625</v>
      </c>
      <c r="AK21" s="94">
        <f t="shared" si="22"/>
        <v>1.9318556249999999</v>
      </c>
      <c r="AL21" s="94">
        <f t="shared" si="23"/>
        <v>1.9801520156249999</v>
      </c>
      <c r="AM21" s="95">
        <f t="shared" si="24"/>
        <v>2.0296558160156248</v>
      </c>
    </row>
    <row r="22" spans="1:39" x14ac:dyDescent="0.25">
      <c r="A22" s="107">
        <v>6</v>
      </c>
      <c r="B22" s="11" t="s">
        <v>117</v>
      </c>
      <c r="C22" s="105" t="s">
        <v>15</v>
      </c>
      <c r="D22" s="87">
        <v>3077.75</v>
      </c>
      <c r="E22" s="88">
        <v>3162.25</v>
      </c>
      <c r="F22" s="88">
        <v>3294.375</v>
      </c>
      <c r="G22" s="88">
        <v>3433.375</v>
      </c>
      <c r="H22" s="88">
        <v>3506.75</v>
      </c>
      <c r="I22" s="91">
        <v>3581.625</v>
      </c>
      <c r="J22" s="523">
        <v>3077.75</v>
      </c>
      <c r="K22" s="704">
        <v>3162.25</v>
      </c>
      <c r="L22" s="704">
        <v>3294.375</v>
      </c>
      <c r="M22" s="704">
        <v>3433.375</v>
      </c>
      <c r="N22" s="704">
        <v>3506.75</v>
      </c>
      <c r="O22" s="705">
        <v>3581.625</v>
      </c>
      <c r="P22" s="576">
        <f t="shared" si="25"/>
        <v>0</v>
      </c>
      <c r="Q22" s="514">
        <f t="shared" si="5"/>
        <v>0</v>
      </c>
      <c r="R22" s="514">
        <f t="shared" si="6"/>
        <v>0</v>
      </c>
      <c r="S22" s="514">
        <f t="shared" si="7"/>
        <v>0</v>
      </c>
      <c r="T22" s="514">
        <f t="shared" si="8"/>
        <v>0</v>
      </c>
      <c r="U22" s="515">
        <f t="shared" si="9"/>
        <v>0</v>
      </c>
      <c r="V22" s="579">
        <v>3950</v>
      </c>
      <c r="W22" s="79">
        <f t="shared" si="10"/>
        <v>4247</v>
      </c>
      <c r="X22" s="79">
        <f t="shared" si="11"/>
        <v>4460</v>
      </c>
      <c r="Y22" s="79">
        <f t="shared" si="12"/>
        <v>4683</v>
      </c>
      <c r="Z22" s="79">
        <f t="shared" si="13"/>
        <v>4801</v>
      </c>
      <c r="AA22" s="80">
        <f t="shared" si="14"/>
        <v>4922</v>
      </c>
      <c r="AB22" s="687">
        <f t="shared" si="15"/>
        <v>872.25</v>
      </c>
      <c r="AC22" s="690">
        <f t="shared" si="16"/>
        <v>1084.75</v>
      </c>
      <c r="AD22" s="690">
        <f t="shared" si="17"/>
        <v>1165.625</v>
      </c>
      <c r="AE22" s="690">
        <f t="shared" si="18"/>
        <v>1249.625</v>
      </c>
      <c r="AF22" s="690">
        <f t="shared" si="19"/>
        <v>1294.25</v>
      </c>
      <c r="AG22" s="699">
        <f t="shared" si="20"/>
        <v>1340.375</v>
      </c>
      <c r="AH22" s="588">
        <v>1.58</v>
      </c>
      <c r="AI22" s="94">
        <f t="shared" si="4"/>
        <v>1.6985000000000001</v>
      </c>
      <c r="AJ22" s="94">
        <f t="shared" si="21"/>
        <v>1.783425</v>
      </c>
      <c r="AK22" s="94">
        <f t="shared" si="22"/>
        <v>1.87259625</v>
      </c>
      <c r="AL22" s="94">
        <f t="shared" si="23"/>
        <v>1.91941115625</v>
      </c>
      <c r="AM22" s="95">
        <f t="shared" si="24"/>
        <v>1.9673964351562501</v>
      </c>
    </row>
    <row r="23" spans="1:39" x14ac:dyDescent="0.25">
      <c r="A23" s="107">
        <v>7</v>
      </c>
      <c r="B23" s="11" t="s">
        <v>118</v>
      </c>
      <c r="C23" s="105" t="s">
        <v>81</v>
      </c>
      <c r="D23" s="87">
        <v>2972.75</v>
      </c>
      <c r="E23" s="88">
        <v>3073.875</v>
      </c>
      <c r="F23" s="88">
        <v>3220.5</v>
      </c>
      <c r="G23" s="88">
        <v>3373.25</v>
      </c>
      <c r="H23" s="88">
        <v>3463.875</v>
      </c>
      <c r="I23" s="91">
        <v>3554.875</v>
      </c>
      <c r="J23" s="523">
        <v>2972.75</v>
      </c>
      <c r="K23" s="704">
        <v>3073.875</v>
      </c>
      <c r="L23" s="704">
        <v>3220.5</v>
      </c>
      <c r="M23" s="704">
        <v>3373.25</v>
      </c>
      <c r="N23" s="704">
        <v>3463.875</v>
      </c>
      <c r="O23" s="705">
        <v>3554.875</v>
      </c>
      <c r="P23" s="576">
        <f t="shared" si="25"/>
        <v>0</v>
      </c>
      <c r="Q23" s="514">
        <f t="shared" si="5"/>
        <v>0</v>
      </c>
      <c r="R23" s="514">
        <f t="shared" si="6"/>
        <v>0</v>
      </c>
      <c r="S23" s="514">
        <f t="shared" si="7"/>
        <v>0</v>
      </c>
      <c r="T23" s="514">
        <f t="shared" si="8"/>
        <v>0</v>
      </c>
      <c r="U23" s="515">
        <f t="shared" si="9"/>
        <v>0</v>
      </c>
      <c r="V23" s="579">
        <v>3850</v>
      </c>
      <c r="W23" s="79">
        <f t="shared" si="10"/>
        <v>4139</v>
      </c>
      <c r="X23" s="79">
        <f t="shared" si="11"/>
        <v>4346</v>
      </c>
      <c r="Y23" s="79">
        <f t="shared" si="12"/>
        <v>4564</v>
      </c>
      <c r="Z23" s="79">
        <f t="shared" si="13"/>
        <v>4679</v>
      </c>
      <c r="AA23" s="80">
        <f t="shared" si="14"/>
        <v>4796</v>
      </c>
      <c r="AB23" s="687">
        <f t="shared" si="15"/>
        <v>877.25</v>
      </c>
      <c r="AC23" s="690">
        <f t="shared" si="16"/>
        <v>1065.125</v>
      </c>
      <c r="AD23" s="690">
        <f t="shared" si="17"/>
        <v>1125.5</v>
      </c>
      <c r="AE23" s="690">
        <f t="shared" si="18"/>
        <v>1190.75</v>
      </c>
      <c r="AF23" s="690">
        <f t="shared" si="19"/>
        <v>1215.125</v>
      </c>
      <c r="AG23" s="699">
        <f t="shared" si="20"/>
        <v>1241.125</v>
      </c>
      <c r="AH23" s="588">
        <v>1.54</v>
      </c>
      <c r="AI23" s="94">
        <f t="shared" si="4"/>
        <v>1.6555</v>
      </c>
      <c r="AJ23" s="94">
        <f t="shared" si="21"/>
        <v>1.738275</v>
      </c>
      <c r="AK23" s="94">
        <f t="shared" si="22"/>
        <v>1.8251887500000001</v>
      </c>
      <c r="AL23" s="94">
        <f t="shared" si="23"/>
        <v>1.8708184687500002</v>
      </c>
      <c r="AM23" s="95">
        <f t="shared" si="24"/>
        <v>1.9175889304687503</v>
      </c>
    </row>
    <row r="24" spans="1:39" x14ac:dyDescent="0.25">
      <c r="A24" s="107">
        <v>8</v>
      </c>
      <c r="B24" s="11" t="s">
        <v>119</v>
      </c>
      <c r="C24" s="105" t="s">
        <v>81</v>
      </c>
      <c r="D24" s="87">
        <v>2919.3125</v>
      </c>
      <c r="E24" s="88">
        <v>3017.25</v>
      </c>
      <c r="F24" s="88">
        <v>3160.75</v>
      </c>
      <c r="G24" s="88">
        <v>3311.125</v>
      </c>
      <c r="H24" s="88">
        <v>3399.625</v>
      </c>
      <c r="I24" s="91">
        <v>3489.125</v>
      </c>
      <c r="J24" s="523">
        <v>2919.3125</v>
      </c>
      <c r="K24" s="704">
        <v>3017.25</v>
      </c>
      <c r="L24" s="704">
        <v>3160.75</v>
      </c>
      <c r="M24" s="704">
        <v>3311.125</v>
      </c>
      <c r="N24" s="704">
        <v>3399.625</v>
      </c>
      <c r="O24" s="705">
        <v>3489.125</v>
      </c>
      <c r="P24" s="576">
        <f t="shared" si="25"/>
        <v>0</v>
      </c>
      <c r="Q24" s="514">
        <f t="shared" si="5"/>
        <v>0</v>
      </c>
      <c r="R24" s="514">
        <f t="shared" si="6"/>
        <v>0</v>
      </c>
      <c r="S24" s="514">
        <f t="shared" si="7"/>
        <v>0</v>
      </c>
      <c r="T24" s="514">
        <f t="shared" si="8"/>
        <v>0</v>
      </c>
      <c r="U24" s="515">
        <f t="shared" si="9"/>
        <v>0</v>
      </c>
      <c r="V24" s="579">
        <v>3750</v>
      </c>
      <c r="W24" s="79">
        <f t="shared" si="10"/>
        <v>4032</v>
      </c>
      <c r="X24" s="79">
        <f t="shared" si="11"/>
        <v>4234</v>
      </c>
      <c r="Y24" s="79">
        <f t="shared" si="12"/>
        <v>4446</v>
      </c>
      <c r="Z24" s="79">
        <f t="shared" si="13"/>
        <v>4558</v>
      </c>
      <c r="AA24" s="80">
        <f t="shared" si="14"/>
        <v>4672</v>
      </c>
      <c r="AB24" s="687">
        <f t="shared" si="15"/>
        <v>830.6875</v>
      </c>
      <c r="AC24" s="690">
        <f t="shared" si="16"/>
        <v>1014.75</v>
      </c>
      <c r="AD24" s="690">
        <f t="shared" si="17"/>
        <v>1073.25</v>
      </c>
      <c r="AE24" s="690">
        <f t="shared" si="18"/>
        <v>1134.875</v>
      </c>
      <c r="AF24" s="690">
        <f t="shared" si="19"/>
        <v>1158.375</v>
      </c>
      <c r="AG24" s="699">
        <f t="shared" si="20"/>
        <v>1182.875</v>
      </c>
      <c r="AH24" s="588">
        <v>1.5</v>
      </c>
      <c r="AI24" s="94">
        <f t="shared" si="4"/>
        <v>1.6125</v>
      </c>
      <c r="AJ24" s="94">
        <f t="shared" si="21"/>
        <v>1.693125</v>
      </c>
      <c r="AK24" s="94">
        <f t="shared" si="22"/>
        <v>1.7777812500000001</v>
      </c>
      <c r="AL24" s="94">
        <f t="shared" si="23"/>
        <v>1.82222578125</v>
      </c>
      <c r="AM24" s="95">
        <f t="shared" si="24"/>
        <v>1.8677814257812499</v>
      </c>
    </row>
    <row r="25" spans="1:39" ht="15.75" thickBot="1" x14ac:dyDescent="0.3">
      <c r="A25" s="107">
        <v>9</v>
      </c>
      <c r="B25" s="104" t="s">
        <v>120</v>
      </c>
      <c r="C25" s="106" t="s">
        <v>81</v>
      </c>
      <c r="D25" s="87">
        <v>2847.25</v>
      </c>
      <c r="E25" s="88">
        <v>2919.875</v>
      </c>
      <c r="F25" s="88">
        <v>3040.5</v>
      </c>
      <c r="G25" s="88">
        <v>3166.875</v>
      </c>
      <c r="H25" s="88">
        <v>3232.875</v>
      </c>
      <c r="I25" s="91">
        <v>3300.375</v>
      </c>
      <c r="J25" s="525">
        <v>2847.25</v>
      </c>
      <c r="K25" s="710">
        <v>2919.875</v>
      </c>
      <c r="L25" s="710">
        <v>3040.5</v>
      </c>
      <c r="M25" s="710">
        <v>3166.875</v>
      </c>
      <c r="N25" s="710">
        <v>3232.875</v>
      </c>
      <c r="O25" s="711">
        <v>3300.375</v>
      </c>
      <c r="P25" s="577">
        <f t="shared" si="25"/>
        <v>0</v>
      </c>
      <c r="Q25" s="516">
        <f t="shared" si="5"/>
        <v>0</v>
      </c>
      <c r="R25" s="516">
        <f t="shared" si="6"/>
        <v>0</v>
      </c>
      <c r="S25" s="516">
        <f t="shared" si="7"/>
        <v>0</v>
      </c>
      <c r="T25" s="516">
        <f t="shared" si="8"/>
        <v>0</v>
      </c>
      <c r="U25" s="517">
        <f t="shared" si="9"/>
        <v>0</v>
      </c>
      <c r="V25" s="580">
        <v>3610</v>
      </c>
      <c r="W25" s="81">
        <f t="shared" si="10"/>
        <v>3881</v>
      </c>
      <c r="X25" s="81">
        <f t="shared" si="11"/>
        <v>4076</v>
      </c>
      <c r="Y25" s="81">
        <f t="shared" si="12"/>
        <v>4280</v>
      </c>
      <c r="Z25" s="81">
        <f t="shared" si="13"/>
        <v>4387</v>
      </c>
      <c r="AA25" s="82">
        <f t="shared" si="14"/>
        <v>4497</v>
      </c>
      <c r="AB25" s="696">
        <f t="shared" si="15"/>
        <v>762.75</v>
      </c>
      <c r="AC25" s="697">
        <f t="shared" si="16"/>
        <v>961.125</v>
      </c>
      <c r="AD25" s="697">
        <f t="shared" si="17"/>
        <v>1035.5</v>
      </c>
      <c r="AE25" s="697">
        <f t="shared" si="18"/>
        <v>1113.125</v>
      </c>
      <c r="AF25" s="697">
        <f t="shared" si="19"/>
        <v>1154.125</v>
      </c>
      <c r="AG25" s="698">
        <f t="shared" si="20"/>
        <v>1196.625</v>
      </c>
      <c r="AH25" s="589">
        <v>1.44</v>
      </c>
      <c r="AI25" s="96">
        <f t="shared" si="4"/>
        <v>1.548</v>
      </c>
      <c r="AJ25" s="96">
        <f t="shared" si="21"/>
        <v>1.6254</v>
      </c>
      <c r="AK25" s="96">
        <f t="shared" si="22"/>
        <v>1.7066699999999999</v>
      </c>
      <c r="AL25" s="96">
        <f t="shared" si="23"/>
        <v>1.7493367499999999</v>
      </c>
      <c r="AM25" s="97">
        <f t="shared" si="24"/>
        <v>1.7930701687499999</v>
      </c>
    </row>
    <row r="29" spans="1:39" ht="15.75" thickBot="1" x14ac:dyDescent="0.3"/>
    <row r="30" spans="1:39" ht="15" customHeight="1" x14ac:dyDescent="0.25">
      <c r="A30" s="1044" t="s">
        <v>382</v>
      </c>
      <c r="B30" s="951"/>
      <c r="C30" s="952"/>
      <c r="D30" s="959">
        <v>2021</v>
      </c>
      <c r="E30" s="959"/>
      <c r="F30" s="959"/>
      <c r="G30" s="959"/>
      <c r="H30" s="959"/>
      <c r="I30" s="960"/>
      <c r="J30" s="963" t="s">
        <v>373</v>
      </c>
      <c r="K30" s="964"/>
      <c r="L30" s="964"/>
      <c r="M30" s="964"/>
      <c r="N30" s="964"/>
      <c r="O30" s="965"/>
      <c r="P30" s="969" t="s">
        <v>375</v>
      </c>
      <c r="Q30" s="969"/>
      <c r="R30" s="969"/>
      <c r="S30" s="969"/>
      <c r="T30" s="969"/>
      <c r="U30" s="970"/>
      <c r="V30" s="975" t="s">
        <v>374</v>
      </c>
      <c r="W30" s="976"/>
      <c r="X30" s="976"/>
      <c r="Y30" s="976"/>
      <c r="Z30" s="976"/>
      <c r="AA30" s="976"/>
      <c r="AB30" s="976"/>
      <c r="AC30" s="976"/>
      <c r="AD30" s="976"/>
      <c r="AE30" s="976"/>
      <c r="AF30" s="976"/>
      <c r="AG30" s="976"/>
      <c r="AH30" s="976"/>
      <c r="AI30" s="976"/>
      <c r="AJ30" s="976"/>
      <c r="AK30" s="976"/>
      <c r="AL30" s="976"/>
      <c r="AM30" s="977"/>
    </row>
    <row r="31" spans="1:39" ht="15.75" customHeight="1" thickBot="1" x14ac:dyDescent="0.3">
      <c r="A31" s="1045"/>
      <c r="B31" s="1046"/>
      <c r="C31" s="1047"/>
      <c r="D31" s="961"/>
      <c r="E31" s="961"/>
      <c r="F31" s="961"/>
      <c r="G31" s="961"/>
      <c r="H31" s="961"/>
      <c r="I31" s="962"/>
      <c r="J31" s="966"/>
      <c r="K31" s="967"/>
      <c r="L31" s="967"/>
      <c r="M31" s="967"/>
      <c r="N31" s="967"/>
      <c r="O31" s="968"/>
      <c r="P31" s="971"/>
      <c r="Q31" s="971"/>
      <c r="R31" s="971"/>
      <c r="S31" s="971"/>
      <c r="T31" s="971"/>
      <c r="U31" s="972"/>
      <c r="V31" s="978"/>
      <c r="W31" s="979"/>
      <c r="X31" s="979"/>
      <c r="Y31" s="979"/>
      <c r="Z31" s="979"/>
      <c r="AA31" s="979"/>
      <c r="AB31" s="979"/>
      <c r="AC31" s="979"/>
      <c r="AD31" s="979"/>
      <c r="AE31" s="979"/>
      <c r="AF31" s="979"/>
      <c r="AG31" s="979"/>
      <c r="AH31" s="979"/>
      <c r="AI31" s="979"/>
      <c r="AJ31" s="979"/>
      <c r="AK31" s="979"/>
      <c r="AL31" s="979"/>
      <c r="AM31" s="980"/>
    </row>
    <row r="32" spans="1:39" ht="15.75" customHeight="1" thickBot="1" x14ac:dyDescent="0.3">
      <c r="A32" s="1063" t="s">
        <v>206</v>
      </c>
      <c r="B32" s="1064"/>
      <c r="C32" s="1065"/>
      <c r="D32" s="125" t="s">
        <v>30</v>
      </c>
      <c r="E32" s="126">
        <v>2300</v>
      </c>
      <c r="F32" s="953"/>
      <c r="G32" s="954"/>
      <c r="H32" s="955"/>
      <c r="I32" s="128"/>
      <c r="J32" s="1001" t="s">
        <v>31</v>
      </c>
      <c r="K32" s="951"/>
      <c r="L32" s="951"/>
      <c r="M32" s="951"/>
      <c r="N32" s="951"/>
      <c r="O32" s="952"/>
      <c r="P32" s="125" t="s">
        <v>30</v>
      </c>
      <c r="Q32" s="126">
        <v>2550</v>
      </c>
      <c r="R32" s="953"/>
      <c r="S32" s="954"/>
      <c r="T32" s="955"/>
      <c r="U32" s="128"/>
      <c r="V32" s="951" t="s">
        <v>31</v>
      </c>
      <c r="W32" s="951"/>
      <c r="X32" s="951"/>
      <c r="Y32" s="951"/>
      <c r="Z32" s="951"/>
      <c r="AA32" s="952"/>
      <c r="AB32" s="125" t="s">
        <v>30</v>
      </c>
      <c r="AC32" s="126">
        <v>2500</v>
      </c>
      <c r="AD32" s="953"/>
      <c r="AE32" s="954"/>
      <c r="AF32" s="955"/>
      <c r="AG32" s="128"/>
      <c r="AH32" s="1001" t="s">
        <v>31</v>
      </c>
      <c r="AI32" s="951"/>
      <c r="AJ32" s="951"/>
      <c r="AK32" s="951"/>
      <c r="AL32" s="951"/>
      <c r="AM32" s="952"/>
    </row>
    <row r="33" spans="1:39" ht="15.75" thickBot="1" x14ac:dyDescent="0.3">
      <c r="A33" s="1066"/>
      <c r="B33" s="1067"/>
      <c r="C33" s="1068"/>
      <c r="D33" s="1011" t="s">
        <v>33</v>
      </c>
      <c r="E33" s="1012"/>
      <c r="F33" s="1012"/>
      <c r="G33" s="1012"/>
      <c r="H33" s="1012"/>
      <c r="I33" s="1013"/>
      <c r="J33" s="1014" t="s">
        <v>377</v>
      </c>
      <c r="K33" s="1015"/>
      <c r="L33" s="1015"/>
      <c r="M33" s="1015"/>
      <c r="N33" s="1015"/>
      <c r="O33" s="1016"/>
      <c r="P33" s="1005" t="s">
        <v>32</v>
      </c>
      <c r="Q33" s="1006"/>
      <c r="R33" s="1006"/>
      <c r="S33" s="1006"/>
      <c r="T33" s="1006"/>
      <c r="U33" s="1007"/>
      <c r="V33" s="1039" t="s">
        <v>32</v>
      </c>
      <c r="W33" s="999"/>
      <c r="X33" s="999"/>
      <c r="Y33" s="999"/>
      <c r="Z33" s="999"/>
      <c r="AA33" s="1000"/>
      <c r="AB33" s="998" t="s">
        <v>32</v>
      </c>
      <c r="AC33" s="999"/>
      <c r="AD33" s="999"/>
      <c r="AE33" s="999"/>
      <c r="AF33" s="999"/>
      <c r="AG33" s="1000"/>
      <c r="AH33" s="998" t="s">
        <v>32</v>
      </c>
      <c r="AI33" s="999"/>
      <c r="AJ33" s="999"/>
      <c r="AK33" s="999"/>
      <c r="AL33" s="999"/>
      <c r="AM33" s="1000"/>
    </row>
    <row r="34" spans="1:39" s="103" customFormat="1" ht="34.5" customHeight="1" thickBot="1" x14ac:dyDescent="0.3">
      <c r="A34" s="1019" t="s">
        <v>10</v>
      </c>
      <c r="B34" s="1022" t="s">
        <v>340</v>
      </c>
      <c r="C34" s="1025" t="s">
        <v>12</v>
      </c>
      <c r="D34" s="986" t="s">
        <v>386</v>
      </c>
      <c r="E34" s="987"/>
      <c r="F34" s="987"/>
      <c r="G34" s="987"/>
      <c r="H34" s="987"/>
      <c r="I34" s="988"/>
      <c r="J34" s="993" t="s">
        <v>378</v>
      </c>
      <c r="K34" s="994"/>
      <c r="L34" s="994"/>
      <c r="M34" s="994"/>
      <c r="N34" s="994"/>
      <c r="O34" s="994"/>
      <c r="P34" s="981" t="s">
        <v>376</v>
      </c>
      <c r="Q34" s="982"/>
      <c r="R34" s="982"/>
      <c r="S34" s="982"/>
      <c r="T34" s="982"/>
      <c r="U34" s="983"/>
      <c r="V34" s="984" t="s">
        <v>202</v>
      </c>
      <c r="W34" s="984"/>
      <c r="X34" s="984"/>
      <c r="Y34" s="984"/>
      <c r="Z34" s="984"/>
      <c r="AA34" s="984"/>
      <c r="AB34" s="981" t="s">
        <v>379</v>
      </c>
      <c r="AC34" s="982"/>
      <c r="AD34" s="982"/>
      <c r="AE34" s="982"/>
      <c r="AF34" s="982"/>
      <c r="AG34" s="983"/>
      <c r="AH34" s="987" t="s">
        <v>71</v>
      </c>
      <c r="AI34" s="987"/>
      <c r="AJ34" s="987"/>
      <c r="AK34" s="987"/>
      <c r="AL34" s="987"/>
      <c r="AM34" s="988"/>
    </row>
    <row r="35" spans="1:39" x14ac:dyDescent="0.25">
      <c r="A35" s="1020"/>
      <c r="B35" s="1023"/>
      <c r="C35" s="1026"/>
      <c r="D35" s="312" t="s">
        <v>27</v>
      </c>
      <c r="E35" s="313" t="s">
        <v>0</v>
      </c>
      <c r="F35" s="313" t="s">
        <v>1</v>
      </c>
      <c r="G35" s="313" t="s">
        <v>2</v>
      </c>
      <c r="H35" s="313" t="s">
        <v>3</v>
      </c>
      <c r="I35" s="314" t="s">
        <v>28</v>
      </c>
      <c r="J35" s="312" t="s">
        <v>27</v>
      </c>
      <c r="K35" s="313" t="s">
        <v>0</v>
      </c>
      <c r="L35" s="313" t="s">
        <v>1</v>
      </c>
      <c r="M35" s="313" t="s">
        <v>2</v>
      </c>
      <c r="N35" s="313" t="s">
        <v>3</v>
      </c>
      <c r="O35" s="314" t="s">
        <v>28</v>
      </c>
      <c r="P35" s="312" t="s">
        <v>27</v>
      </c>
      <c r="Q35" s="313" t="s">
        <v>0</v>
      </c>
      <c r="R35" s="313" t="s">
        <v>1</v>
      </c>
      <c r="S35" s="313" t="s">
        <v>2</v>
      </c>
      <c r="T35" s="313" t="s">
        <v>3</v>
      </c>
      <c r="U35" s="314" t="s">
        <v>28</v>
      </c>
      <c r="V35" s="323" t="s">
        <v>27</v>
      </c>
      <c r="W35" s="313" t="s">
        <v>0</v>
      </c>
      <c r="X35" s="313" t="s">
        <v>1</v>
      </c>
      <c r="Y35" s="313" t="s">
        <v>2</v>
      </c>
      <c r="Z35" s="313" t="s">
        <v>3</v>
      </c>
      <c r="AA35" s="314" t="s">
        <v>28</v>
      </c>
      <c r="AB35" s="312" t="s">
        <v>27</v>
      </c>
      <c r="AC35" s="313" t="s">
        <v>0</v>
      </c>
      <c r="AD35" s="313" t="s">
        <v>1</v>
      </c>
      <c r="AE35" s="313" t="s">
        <v>2</v>
      </c>
      <c r="AF35" s="313" t="s">
        <v>3</v>
      </c>
      <c r="AG35" s="314" t="s">
        <v>28</v>
      </c>
      <c r="AH35" s="312" t="s">
        <v>27</v>
      </c>
      <c r="AI35" s="313" t="s">
        <v>0</v>
      </c>
      <c r="AJ35" s="313" t="s">
        <v>1</v>
      </c>
      <c r="AK35" s="313" t="s">
        <v>2</v>
      </c>
      <c r="AL35" s="313" t="s">
        <v>3</v>
      </c>
      <c r="AM35" s="314" t="s">
        <v>28</v>
      </c>
    </row>
    <row r="36" spans="1:39" x14ac:dyDescent="0.25">
      <c r="A36" s="1020"/>
      <c r="B36" s="1023"/>
      <c r="C36" s="1026"/>
      <c r="D36" s="7" t="s">
        <v>29</v>
      </c>
      <c r="E36" s="3">
        <v>7.4999999999999997E-2</v>
      </c>
      <c r="F36" s="4">
        <v>0.05</v>
      </c>
      <c r="G36" s="4">
        <v>0.05</v>
      </c>
      <c r="H36" s="3">
        <v>2.5000000000000001E-2</v>
      </c>
      <c r="I36" s="5">
        <v>2.5000000000000001E-2</v>
      </c>
      <c r="J36" s="7" t="s">
        <v>29</v>
      </c>
      <c r="K36" s="3">
        <v>7.4999999999999997E-2</v>
      </c>
      <c r="L36" s="4">
        <v>0.05</v>
      </c>
      <c r="M36" s="4">
        <v>0.05</v>
      </c>
      <c r="N36" s="3">
        <v>2.5000000000000001E-2</v>
      </c>
      <c r="O36" s="5">
        <v>2.5000000000000001E-2</v>
      </c>
      <c r="P36" s="7" t="s">
        <v>29</v>
      </c>
      <c r="Q36" s="3">
        <v>7.4999999999999997E-2</v>
      </c>
      <c r="R36" s="4">
        <v>0.05</v>
      </c>
      <c r="S36" s="4">
        <v>0.05</v>
      </c>
      <c r="T36" s="3">
        <v>2.5000000000000001E-2</v>
      </c>
      <c r="U36" s="5">
        <v>2.5000000000000001E-2</v>
      </c>
      <c r="V36" s="66" t="s">
        <v>29</v>
      </c>
      <c r="W36" s="3">
        <v>7.4999999999999997E-2</v>
      </c>
      <c r="X36" s="4">
        <v>0.05</v>
      </c>
      <c r="Y36" s="4">
        <v>0.05</v>
      </c>
      <c r="Z36" s="3">
        <v>2.5000000000000001E-2</v>
      </c>
      <c r="AA36" s="5">
        <v>2.5000000000000001E-2</v>
      </c>
      <c r="AB36" s="7" t="s">
        <v>29</v>
      </c>
      <c r="AC36" s="3">
        <v>7.4999999999999997E-2</v>
      </c>
      <c r="AD36" s="4">
        <v>0.05</v>
      </c>
      <c r="AE36" s="4">
        <v>0.05</v>
      </c>
      <c r="AF36" s="3">
        <v>2.5000000000000001E-2</v>
      </c>
      <c r="AG36" s="5">
        <v>2.5000000000000001E-2</v>
      </c>
      <c r="AH36" s="7" t="s">
        <v>29</v>
      </c>
      <c r="AI36" s="3">
        <v>7.4999999999999997E-2</v>
      </c>
      <c r="AJ36" s="4">
        <v>0.05</v>
      </c>
      <c r="AK36" s="4">
        <v>0.05</v>
      </c>
      <c r="AL36" s="3">
        <v>2.5000000000000001E-2</v>
      </c>
      <c r="AM36" s="5">
        <v>2.5000000000000001E-2</v>
      </c>
    </row>
    <row r="37" spans="1:39" ht="15.75" thickBot="1" x14ac:dyDescent="0.3">
      <c r="A37" s="1020"/>
      <c r="B37" s="1023"/>
      <c r="C37" s="1040"/>
      <c r="D37" s="315" t="s">
        <v>4</v>
      </c>
      <c r="E37" s="316" t="s">
        <v>5</v>
      </c>
      <c r="F37" s="316" t="s">
        <v>6</v>
      </c>
      <c r="G37" s="316" t="s">
        <v>7</v>
      </c>
      <c r="H37" s="316" t="s">
        <v>8</v>
      </c>
      <c r="I37" s="317" t="s">
        <v>9</v>
      </c>
      <c r="J37" s="8" t="s">
        <v>4</v>
      </c>
      <c r="K37" s="9" t="s">
        <v>5</v>
      </c>
      <c r="L37" s="9" t="s">
        <v>6</v>
      </c>
      <c r="M37" s="9" t="s">
        <v>7</v>
      </c>
      <c r="N37" s="9" t="s">
        <v>8</v>
      </c>
      <c r="O37" s="10" t="s">
        <v>9</v>
      </c>
      <c r="P37" s="8" t="s">
        <v>4</v>
      </c>
      <c r="Q37" s="9" t="s">
        <v>5</v>
      </c>
      <c r="R37" s="9" t="s">
        <v>6</v>
      </c>
      <c r="S37" s="9" t="s">
        <v>7</v>
      </c>
      <c r="T37" s="9" t="s">
        <v>8</v>
      </c>
      <c r="U37" s="10" t="s">
        <v>9</v>
      </c>
      <c r="V37" s="324" t="s">
        <v>4</v>
      </c>
      <c r="W37" s="316" t="s">
        <v>5</v>
      </c>
      <c r="X37" s="316" t="s">
        <v>6</v>
      </c>
      <c r="Y37" s="316" t="s">
        <v>7</v>
      </c>
      <c r="Z37" s="316" t="s">
        <v>8</v>
      </c>
      <c r="AA37" s="317" t="s">
        <v>9</v>
      </c>
      <c r="AB37" s="8" t="s">
        <v>4</v>
      </c>
      <c r="AC37" s="9" t="s">
        <v>5</v>
      </c>
      <c r="AD37" s="9" t="s">
        <v>6</v>
      </c>
      <c r="AE37" s="9" t="s">
        <v>7</v>
      </c>
      <c r="AF37" s="9" t="s">
        <v>8</v>
      </c>
      <c r="AG37" s="10" t="s">
        <v>9</v>
      </c>
      <c r="AH37" s="315" t="s">
        <v>4</v>
      </c>
      <c r="AI37" s="316" t="s">
        <v>5</v>
      </c>
      <c r="AJ37" s="316" t="s">
        <v>6</v>
      </c>
      <c r="AK37" s="316" t="s">
        <v>7</v>
      </c>
      <c r="AL37" s="316" t="s">
        <v>8</v>
      </c>
      <c r="AM37" s="317" t="s">
        <v>9</v>
      </c>
    </row>
    <row r="38" spans="1:39" x14ac:dyDescent="0.25">
      <c r="A38" s="107">
        <v>1</v>
      </c>
      <c r="B38" s="11" t="s">
        <v>112</v>
      </c>
      <c r="C38" s="105" t="s">
        <v>15</v>
      </c>
      <c r="D38" s="291">
        <v>5342.75</v>
      </c>
      <c r="E38" s="319">
        <v>5714.25</v>
      </c>
      <c r="F38" s="319">
        <v>5990.75</v>
      </c>
      <c r="G38" s="319">
        <v>6279.5</v>
      </c>
      <c r="H38" s="319">
        <v>6447.75</v>
      </c>
      <c r="I38" s="700">
        <v>6619.75</v>
      </c>
      <c r="J38" s="719">
        <f>(V38-D38)/4+D38</f>
        <v>5893.5625</v>
      </c>
      <c r="K38" s="720">
        <f t="shared" ref="K38:O38" si="26">(W38-E38)/4+E38</f>
        <v>6313.6875</v>
      </c>
      <c r="L38" s="720">
        <f t="shared" si="26"/>
        <v>6622.5625</v>
      </c>
      <c r="M38" s="720">
        <f t="shared" si="26"/>
        <v>6945.625</v>
      </c>
      <c r="N38" s="720">
        <f t="shared" si="26"/>
        <v>7127.8125</v>
      </c>
      <c r="O38" s="721">
        <f t="shared" si="26"/>
        <v>7314.3125</v>
      </c>
      <c r="P38" s="575">
        <f>J38-D38</f>
        <v>550.8125</v>
      </c>
      <c r="Q38" s="512">
        <f t="shared" ref="Q38:U38" si="27">K38-E38</f>
        <v>599.4375</v>
      </c>
      <c r="R38" s="512">
        <f t="shared" si="27"/>
        <v>631.8125</v>
      </c>
      <c r="S38" s="512">
        <f t="shared" si="27"/>
        <v>666.125</v>
      </c>
      <c r="T38" s="512">
        <f t="shared" si="27"/>
        <v>680.0625</v>
      </c>
      <c r="U38" s="513">
        <f t="shared" si="27"/>
        <v>694.5625</v>
      </c>
      <c r="V38" s="533">
        <v>7546</v>
      </c>
      <c r="W38" s="310">
        <f>ROUNDUP(V38*$W$15+V38,0)</f>
        <v>8112</v>
      </c>
      <c r="X38" s="310">
        <f>ROUNDUP(W38*$X$15+W38,0)</f>
        <v>8518</v>
      </c>
      <c r="Y38" s="310">
        <f>ROUNDUP(X38*$Y$15+X38,0)</f>
        <v>8944</v>
      </c>
      <c r="Z38" s="310">
        <f>ROUNDUP(Y38*$Z$15+Y38,0)</f>
        <v>9168</v>
      </c>
      <c r="AA38" s="318">
        <f>ROUNDUP(Z38*$AA$15+Z38,0)</f>
        <v>9398</v>
      </c>
      <c r="AB38" s="716">
        <f>V38-D38</f>
        <v>2203.25</v>
      </c>
      <c r="AC38" s="717">
        <f t="shared" ref="AC38:AG38" si="28">W38-E38</f>
        <v>2397.75</v>
      </c>
      <c r="AD38" s="717">
        <f t="shared" si="28"/>
        <v>2527.25</v>
      </c>
      <c r="AE38" s="717">
        <f t="shared" si="28"/>
        <v>2664.5</v>
      </c>
      <c r="AF38" s="717">
        <f t="shared" si="28"/>
        <v>2720.25</v>
      </c>
      <c r="AG38" s="718">
        <f t="shared" si="28"/>
        <v>2778.25</v>
      </c>
      <c r="AH38" s="590">
        <v>3.02</v>
      </c>
      <c r="AI38" s="321">
        <f t="shared" ref="AI38:AI46" si="29">AH38*$AI$15+AH38</f>
        <v>3.2465000000000002</v>
      </c>
      <c r="AJ38" s="321">
        <f>AI38*$AJ$15+AI38</f>
        <v>3.4088250000000002</v>
      </c>
      <c r="AK38" s="321">
        <f>AJ38*$AK$15+AJ38</f>
        <v>3.5792662500000003</v>
      </c>
      <c r="AL38" s="321">
        <f>AK38*$AL$15+AK38</f>
        <v>3.6687479062500001</v>
      </c>
      <c r="AM38" s="322">
        <f>AL38*$AM$15+AL38</f>
        <v>3.76046660390625</v>
      </c>
    </row>
    <row r="39" spans="1:39" x14ac:dyDescent="0.25">
      <c r="A39" s="107">
        <v>2</v>
      </c>
      <c r="B39" s="11" t="s">
        <v>113</v>
      </c>
      <c r="C39" s="105" t="s">
        <v>15</v>
      </c>
      <c r="D39" s="87">
        <v>4679.625</v>
      </c>
      <c r="E39" s="88">
        <v>4743</v>
      </c>
      <c r="F39" s="88">
        <v>4971</v>
      </c>
      <c r="G39" s="88">
        <v>5209.25</v>
      </c>
      <c r="H39" s="88">
        <v>5349.5</v>
      </c>
      <c r="I39" s="688">
        <v>5493</v>
      </c>
      <c r="J39" s="722">
        <f t="shared" ref="J39:J46" si="30">(V39-D39)/4+D39</f>
        <v>5001.21875</v>
      </c>
      <c r="K39" s="701">
        <f t="shared" ref="K39:K46" si="31">(W39-E39)/4+E39</f>
        <v>5160.75</v>
      </c>
      <c r="L39" s="701">
        <f t="shared" ref="L39:L46" si="32">(X39-F39)/4+F39</f>
        <v>5412</v>
      </c>
      <c r="M39" s="701">
        <f t="shared" ref="M39:M46" si="33">(Y39-G39)/4+G39</f>
        <v>5674.9375</v>
      </c>
      <c r="N39" s="701">
        <f t="shared" ref="N39:N46" si="34">(Z39-H39)/4+H39</f>
        <v>5824.375</v>
      </c>
      <c r="O39" s="723">
        <f t="shared" ref="O39:O46" si="35">(AA39-I39)/4+I39</f>
        <v>5977.5</v>
      </c>
      <c r="P39" s="576">
        <f t="shared" ref="P39:P46" si="36">J39-D39</f>
        <v>321.59375</v>
      </c>
      <c r="Q39" s="514">
        <f t="shared" ref="Q39:Q46" si="37">K39-E39</f>
        <v>417.75</v>
      </c>
      <c r="R39" s="514">
        <f t="shared" ref="R39:R46" si="38">L39-F39</f>
        <v>441</v>
      </c>
      <c r="S39" s="514">
        <f t="shared" ref="S39:S46" si="39">M39-G39</f>
        <v>465.6875</v>
      </c>
      <c r="T39" s="514">
        <f t="shared" ref="T39:T46" si="40">N39-H39</f>
        <v>474.875</v>
      </c>
      <c r="U39" s="515">
        <f t="shared" ref="U39:U46" si="41">O39-I39</f>
        <v>484.5</v>
      </c>
      <c r="V39" s="519">
        <v>5966</v>
      </c>
      <c r="W39" s="79">
        <f t="shared" ref="W39:W46" si="42">ROUNDUP(V39*$W$15+V39,0)</f>
        <v>6414</v>
      </c>
      <c r="X39" s="79">
        <f t="shared" ref="X39:X46" si="43">ROUNDUP(W39*$X$15+W39,0)</f>
        <v>6735</v>
      </c>
      <c r="Y39" s="79">
        <f t="shared" ref="Y39:Y46" si="44">ROUNDUP(X39*$Y$15+X39,0)</f>
        <v>7072</v>
      </c>
      <c r="Z39" s="79">
        <f t="shared" ref="Z39:Z46" si="45">ROUNDUP(Y39*$Z$15+Y39,0)</f>
        <v>7249</v>
      </c>
      <c r="AA39" s="309">
        <f t="shared" ref="AA39:AA46" si="46">ROUNDUP(Z39*$AA$15+Z39,0)</f>
        <v>7431</v>
      </c>
      <c r="AB39" s="687">
        <f t="shared" ref="AB39:AB46" si="47">V39-D39</f>
        <v>1286.375</v>
      </c>
      <c r="AC39" s="690">
        <f t="shared" ref="AC39:AC46" si="48">W39-E39</f>
        <v>1671</v>
      </c>
      <c r="AD39" s="690">
        <f t="shared" ref="AD39:AD46" si="49">X39-F39</f>
        <v>1764</v>
      </c>
      <c r="AE39" s="690">
        <f t="shared" ref="AE39:AE46" si="50">Y39-G39</f>
        <v>1862.75</v>
      </c>
      <c r="AF39" s="690">
        <f t="shared" ref="AF39:AF46" si="51">Z39-H39</f>
        <v>1899.5</v>
      </c>
      <c r="AG39" s="699">
        <f t="shared" ref="AG39:AG46" si="52">AA39-I39</f>
        <v>1938</v>
      </c>
      <c r="AH39" s="588">
        <v>2.39</v>
      </c>
      <c r="AI39" s="94">
        <f t="shared" si="29"/>
        <v>2.5692500000000003</v>
      </c>
      <c r="AJ39" s="94">
        <f t="shared" ref="AJ39:AJ46" si="53">AI39*$AJ$15+AI39</f>
        <v>2.6977125000000002</v>
      </c>
      <c r="AK39" s="94">
        <f t="shared" ref="AK39:AK46" si="54">AJ39*$AK$15+AJ39</f>
        <v>2.8325981250000001</v>
      </c>
      <c r="AL39" s="94">
        <f t="shared" ref="AL39:AL46" si="55">AK39*$AL$15+AK39</f>
        <v>2.9034130781250003</v>
      </c>
      <c r="AM39" s="95">
        <f t="shared" ref="AM39:AM46" si="56">AL39*$AM$15+AL39</f>
        <v>2.9759984050781254</v>
      </c>
    </row>
    <row r="40" spans="1:39" x14ac:dyDescent="0.25">
      <c r="A40" s="107">
        <v>3</v>
      </c>
      <c r="B40" s="11" t="s">
        <v>114</v>
      </c>
      <c r="C40" s="105" t="s">
        <v>15</v>
      </c>
      <c r="D40" s="87">
        <v>3714.5</v>
      </c>
      <c r="E40" s="88">
        <v>3720.75</v>
      </c>
      <c r="F40" s="88">
        <v>3898</v>
      </c>
      <c r="G40" s="88">
        <v>4082.25</v>
      </c>
      <c r="H40" s="88">
        <v>4193.5</v>
      </c>
      <c r="I40" s="688">
        <v>4306.75</v>
      </c>
      <c r="J40" s="722">
        <f t="shared" si="30"/>
        <v>3839.875</v>
      </c>
      <c r="K40" s="701">
        <f t="shared" si="31"/>
        <v>3923.8125</v>
      </c>
      <c r="L40" s="701">
        <f t="shared" si="32"/>
        <v>4113.5</v>
      </c>
      <c r="M40" s="701">
        <f t="shared" si="33"/>
        <v>4311.1875</v>
      </c>
      <c r="N40" s="701">
        <f t="shared" si="34"/>
        <v>4425.875</v>
      </c>
      <c r="O40" s="723">
        <f t="shared" si="35"/>
        <v>4543.0625</v>
      </c>
      <c r="P40" s="576">
        <f t="shared" si="36"/>
        <v>125.375</v>
      </c>
      <c r="Q40" s="514">
        <f t="shared" si="37"/>
        <v>203.0625</v>
      </c>
      <c r="R40" s="514">
        <f t="shared" si="38"/>
        <v>215.5</v>
      </c>
      <c r="S40" s="514">
        <f t="shared" si="39"/>
        <v>228.9375</v>
      </c>
      <c r="T40" s="514">
        <f t="shared" si="40"/>
        <v>232.375</v>
      </c>
      <c r="U40" s="515">
        <f t="shared" si="41"/>
        <v>236.3125</v>
      </c>
      <c r="V40" s="519">
        <v>4216</v>
      </c>
      <c r="W40" s="79">
        <f t="shared" si="42"/>
        <v>4533</v>
      </c>
      <c r="X40" s="79">
        <f t="shared" si="43"/>
        <v>4760</v>
      </c>
      <c r="Y40" s="79">
        <f t="shared" si="44"/>
        <v>4998</v>
      </c>
      <c r="Z40" s="79">
        <f t="shared" si="45"/>
        <v>5123</v>
      </c>
      <c r="AA40" s="309">
        <f t="shared" si="46"/>
        <v>5252</v>
      </c>
      <c r="AB40" s="687">
        <f t="shared" si="47"/>
        <v>501.5</v>
      </c>
      <c r="AC40" s="690">
        <f t="shared" si="48"/>
        <v>812.25</v>
      </c>
      <c r="AD40" s="690">
        <f t="shared" si="49"/>
        <v>862</v>
      </c>
      <c r="AE40" s="690">
        <f t="shared" si="50"/>
        <v>915.75</v>
      </c>
      <c r="AF40" s="690">
        <f t="shared" si="51"/>
        <v>929.5</v>
      </c>
      <c r="AG40" s="699">
        <f t="shared" si="52"/>
        <v>945.25</v>
      </c>
      <c r="AH40" s="588">
        <v>1.69</v>
      </c>
      <c r="AI40" s="94">
        <f t="shared" si="29"/>
        <v>1.8167499999999999</v>
      </c>
      <c r="AJ40" s="94">
        <f t="shared" si="53"/>
        <v>1.9075874999999998</v>
      </c>
      <c r="AK40" s="94">
        <f t="shared" si="54"/>
        <v>2.0029668749999998</v>
      </c>
      <c r="AL40" s="94">
        <f t="shared" si="55"/>
        <v>2.0530410468749998</v>
      </c>
      <c r="AM40" s="95">
        <f t="shared" si="56"/>
        <v>2.1043670730468746</v>
      </c>
    </row>
    <row r="41" spans="1:39" x14ac:dyDescent="0.25">
      <c r="A41" s="107">
        <v>4</v>
      </c>
      <c r="B41" s="11" t="s">
        <v>115</v>
      </c>
      <c r="C41" s="105" t="s">
        <v>15</v>
      </c>
      <c r="D41" s="87">
        <v>3495.625</v>
      </c>
      <c r="E41" s="88">
        <v>3513</v>
      </c>
      <c r="F41" s="88">
        <v>3680.25</v>
      </c>
      <c r="G41" s="88">
        <v>3854.25</v>
      </c>
      <c r="H41" s="88">
        <v>3958.5</v>
      </c>
      <c r="I41" s="688">
        <v>4065</v>
      </c>
      <c r="J41" s="722">
        <f t="shared" si="30"/>
        <v>3654.21875</v>
      </c>
      <c r="K41" s="701">
        <f t="shared" si="31"/>
        <v>3744.75</v>
      </c>
      <c r="L41" s="701">
        <f t="shared" si="32"/>
        <v>3925.6875</v>
      </c>
      <c r="M41" s="701">
        <f t="shared" si="33"/>
        <v>4114.6875</v>
      </c>
      <c r="N41" s="701">
        <f t="shared" si="34"/>
        <v>4223.625</v>
      </c>
      <c r="O41" s="723">
        <f t="shared" si="35"/>
        <v>4335</v>
      </c>
      <c r="P41" s="576">
        <f t="shared" si="36"/>
        <v>158.59375</v>
      </c>
      <c r="Q41" s="514">
        <f t="shared" si="37"/>
        <v>231.75</v>
      </c>
      <c r="R41" s="514">
        <f t="shared" si="38"/>
        <v>245.4375</v>
      </c>
      <c r="S41" s="514">
        <f t="shared" si="39"/>
        <v>260.4375</v>
      </c>
      <c r="T41" s="514">
        <f t="shared" si="40"/>
        <v>265.125</v>
      </c>
      <c r="U41" s="515">
        <f t="shared" si="41"/>
        <v>270</v>
      </c>
      <c r="V41" s="519">
        <v>4130</v>
      </c>
      <c r="W41" s="79">
        <f t="shared" si="42"/>
        <v>4440</v>
      </c>
      <c r="X41" s="79">
        <f t="shared" si="43"/>
        <v>4662</v>
      </c>
      <c r="Y41" s="79">
        <f t="shared" si="44"/>
        <v>4896</v>
      </c>
      <c r="Z41" s="79">
        <f t="shared" si="45"/>
        <v>5019</v>
      </c>
      <c r="AA41" s="309">
        <f t="shared" si="46"/>
        <v>5145</v>
      </c>
      <c r="AB41" s="687">
        <f t="shared" si="47"/>
        <v>634.375</v>
      </c>
      <c r="AC41" s="690">
        <f t="shared" si="48"/>
        <v>927</v>
      </c>
      <c r="AD41" s="690">
        <f t="shared" si="49"/>
        <v>981.75</v>
      </c>
      <c r="AE41" s="690">
        <f t="shared" si="50"/>
        <v>1041.75</v>
      </c>
      <c r="AF41" s="690">
        <f t="shared" si="51"/>
        <v>1060.5</v>
      </c>
      <c r="AG41" s="699">
        <f t="shared" si="52"/>
        <v>1080</v>
      </c>
      <c r="AH41" s="588">
        <v>1.65</v>
      </c>
      <c r="AI41" s="94">
        <f t="shared" si="29"/>
        <v>1.7737499999999999</v>
      </c>
      <c r="AJ41" s="94">
        <f t="shared" si="53"/>
        <v>1.8624375</v>
      </c>
      <c r="AK41" s="94">
        <f t="shared" si="54"/>
        <v>1.955559375</v>
      </c>
      <c r="AL41" s="94">
        <f t="shared" si="55"/>
        <v>2.004448359375</v>
      </c>
      <c r="AM41" s="95">
        <f t="shared" si="56"/>
        <v>2.0545595683593749</v>
      </c>
    </row>
    <row r="42" spans="1:39" x14ac:dyDescent="0.25">
      <c r="A42" s="107">
        <v>5</v>
      </c>
      <c r="B42" s="11" t="s">
        <v>116</v>
      </c>
      <c r="C42" s="105" t="s">
        <v>15</v>
      </c>
      <c r="D42" s="87">
        <v>3485.5</v>
      </c>
      <c r="E42" s="88">
        <v>3502</v>
      </c>
      <c r="F42" s="88">
        <v>3669</v>
      </c>
      <c r="G42" s="88">
        <v>3842.25</v>
      </c>
      <c r="H42" s="88">
        <v>3945.25</v>
      </c>
      <c r="I42" s="688">
        <v>4051.25</v>
      </c>
      <c r="J42" s="722">
        <f t="shared" si="30"/>
        <v>3635.875</v>
      </c>
      <c r="K42" s="701">
        <f t="shared" si="31"/>
        <v>3725</v>
      </c>
      <c r="L42" s="701">
        <f t="shared" si="32"/>
        <v>3905.25</v>
      </c>
      <c r="M42" s="701">
        <f t="shared" si="33"/>
        <v>4092.9375</v>
      </c>
      <c r="N42" s="701">
        <f t="shared" si="34"/>
        <v>4200.6875</v>
      </c>
      <c r="O42" s="723">
        <f t="shared" si="35"/>
        <v>4311.4375</v>
      </c>
      <c r="P42" s="576">
        <f t="shared" si="36"/>
        <v>150.375</v>
      </c>
      <c r="Q42" s="514">
        <f t="shared" si="37"/>
        <v>223</v>
      </c>
      <c r="R42" s="514">
        <f t="shared" si="38"/>
        <v>236.25</v>
      </c>
      <c r="S42" s="514">
        <f t="shared" si="39"/>
        <v>250.6875</v>
      </c>
      <c r="T42" s="514">
        <f t="shared" si="40"/>
        <v>255.4375</v>
      </c>
      <c r="U42" s="515">
        <f t="shared" si="41"/>
        <v>260.1875</v>
      </c>
      <c r="V42" s="519">
        <v>4087</v>
      </c>
      <c r="W42" s="79">
        <f t="shared" si="42"/>
        <v>4394</v>
      </c>
      <c r="X42" s="79">
        <f t="shared" si="43"/>
        <v>4614</v>
      </c>
      <c r="Y42" s="79">
        <f t="shared" si="44"/>
        <v>4845</v>
      </c>
      <c r="Z42" s="79">
        <f t="shared" si="45"/>
        <v>4967</v>
      </c>
      <c r="AA42" s="309">
        <f t="shared" si="46"/>
        <v>5092</v>
      </c>
      <c r="AB42" s="687">
        <f t="shared" si="47"/>
        <v>601.5</v>
      </c>
      <c r="AC42" s="690">
        <f t="shared" si="48"/>
        <v>892</v>
      </c>
      <c r="AD42" s="690">
        <f t="shared" si="49"/>
        <v>945</v>
      </c>
      <c r="AE42" s="690">
        <f t="shared" si="50"/>
        <v>1002.75</v>
      </c>
      <c r="AF42" s="690">
        <f t="shared" si="51"/>
        <v>1021.75</v>
      </c>
      <c r="AG42" s="699">
        <f t="shared" si="52"/>
        <v>1040.75</v>
      </c>
      <c r="AH42" s="588">
        <v>1.63</v>
      </c>
      <c r="AI42" s="94">
        <f t="shared" si="29"/>
        <v>1.7522499999999999</v>
      </c>
      <c r="AJ42" s="94">
        <f t="shared" si="53"/>
        <v>1.8398625</v>
      </c>
      <c r="AK42" s="94">
        <f t="shared" si="54"/>
        <v>1.9318556249999999</v>
      </c>
      <c r="AL42" s="94">
        <f t="shared" si="55"/>
        <v>1.9801520156249999</v>
      </c>
      <c r="AM42" s="95">
        <f t="shared" si="56"/>
        <v>2.0296558160156248</v>
      </c>
    </row>
    <row r="43" spans="1:39" x14ac:dyDescent="0.25">
      <c r="A43" s="107">
        <v>6</v>
      </c>
      <c r="B43" s="11" t="s">
        <v>117</v>
      </c>
      <c r="C43" s="105" t="s">
        <v>15</v>
      </c>
      <c r="D43" s="87">
        <v>3378.5</v>
      </c>
      <c r="E43" s="88">
        <v>3370</v>
      </c>
      <c r="F43" s="88">
        <v>3507.25</v>
      </c>
      <c r="G43" s="88">
        <v>3651.75</v>
      </c>
      <c r="H43" s="88">
        <v>3728</v>
      </c>
      <c r="I43" s="688">
        <v>3805.75</v>
      </c>
      <c r="J43" s="722">
        <f t="shared" si="30"/>
        <v>3521.375</v>
      </c>
      <c r="K43" s="701">
        <f t="shared" si="31"/>
        <v>3589.25</v>
      </c>
      <c r="L43" s="701">
        <f t="shared" si="32"/>
        <v>3745.4375</v>
      </c>
      <c r="M43" s="701">
        <f t="shared" si="33"/>
        <v>3909.5625</v>
      </c>
      <c r="N43" s="701">
        <f t="shared" si="34"/>
        <v>3996.25</v>
      </c>
      <c r="O43" s="723">
        <f t="shared" si="35"/>
        <v>4084.8125</v>
      </c>
      <c r="P43" s="576">
        <f t="shared" si="36"/>
        <v>142.875</v>
      </c>
      <c r="Q43" s="514">
        <f t="shared" si="37"/>
        <v>219.25</v>
      </c>
      <c r="R43" s="514">
        <f t="shared" si="38"/>
        <v>238.1875</v>
      </c>
      <c r="S43" s="514">
        <f t="shared" si="39"/>
        <v>257.8125</v>
      </c>
      <c r="T43" s="514">
        <f t="shared" si="40"/>
        <v>268.25</v>
      </c>
      <c r="U43" s="515">
        <f t="shared" si="41"/>
        <v>279.0625</v>
      </c>
      <c r="V43" s="519">
        <v>3950</v>
      </c>
      <c r="W43" s="79">
        <f t="shared" si="42"/>
        <v>4247</v>
      </c>
      <c r="X43" s="79">
        <f t="shared" si="43"/>
        <v>4460</v>
      </c>
      <c r="Y43" s="79">
        <f t="shared" si="44"/>
        <v>4683</v>
      </c>
      <c r="Z43" s="79">
        <f t="shared" si="45"/>
        <v>4801</v>
      </c>
      <c r="AA43" s="309">
        <f t="shared" si="46"/>
        <v>4922</v>
      </c>
      <c r="AB43" s="687">
        <f t="shared" si="47"/>
        <v>571.5</v>
      </c>
      <c r="AC43" s="690">
        <f t="shared" si="48"/>
        <v>877</v>
      </c>
      <c r="AD43" s="690">
        <f t="shared" si="49"/>
        <v>952.75</v>
      </c>
      <c r="AE43" s="690">
        <f t="shared" si="50"/>
        <v>1031.25</v>
      </c>
      <c r="AF43" s="690">
        <f t="shared" si="51"/>
        <v>1073</v>
      </c>
      <c r="AG43" s="699">
        <f t="shared" si="52"/>
        <v>1116.25</v>
      </c>
      <c r="AH43" s="588">
        <v>1.58</v>
      </c>
      <c r="AI43" s="94">
        <f t="shared" si="29"/>
        <v>1.6985000000000001</v>
      </c>
      <c r="AJ43" s="94">
        <f t="shared" si="53"/>
        <v>1.783425</v>
      </c>
      <c r="AK43" s="94">
        <f t="shared" si="54"/>
        <v>1.87259625</v>
      </c>
      <c r="AL43" s="94">
        <f t="shared" si="55"/>
        <v>1.91941115625</v>
      </c>
      <c r="AM43" s="95">
        <f t="shared" si="56"/>
        <v>1.9673964351562501</v>
      </c>
    </row>
    <row r="44" spans="1:39" x14ac:dyDescent="0.25">
      <c r="A44" s="107">
        <v>7</v>
      </c>
      <c r="B44" s="11" t="s">
        <v>118</v>
      </c>
      <c r="C44" s="105" t="s">
        <v>81</v>
      </c>
      <c r="D44" s="87">
        <v>3258.5</v>
      </c>
      <c r="E44" s="88">
        <v>3274.75</v>
      </c>
      <c r="F44" s="88">
        <v>3430</v>
      </c>
      <c r="G44" s="88">
        <v>3591.5</v>
      </c>
      <c r="H44" s="88">
        <v>3688.75</v>
      </c>
      <c r="I44" s="688">
        <v>3786.25</v>
      </c>
      <c r="J44" s="722">
        <f t="shared" si="30"/>
        <v>3406.375</v>
      </c>
      <c r="K44" s="701">
        <f t="shared" si="31"/>
        <v>3490.8125</v>
      </c>
      <c r="L44" s="701">
        <f t="shared" si="32"/>
        <v>3659</v>
      </c>
      <c r="M44" s="701">
        <f t="shared" si="33"/>
        <v>3834.625</v>
      </c>
      <c r="N44" s="701">
        <f t="shared" si="34"/>
        <v>3936.3125</v>
      </c>
      <c r="O44" s="723">
        <f t="shared" si="35"/>
        <v>4038.6875</v>
      </c>
      <c r="P44" s="576">
        <f t="shared" si="36"/>
        <v>147.875</v>
      </c>
      <c r="Q44" s="514">
        <f t="shared" si="37"/>
        <v>216.0625</v>
      </c>
      <c r="R44" s="514">
        <f t="shared" si="38"/>
        <v>229</v>
      </c>
      <c r="S44" s="514">
        <f t="shared" si="39"/>
        <v>243.125</v>
      </c>
      <c r="T44" s="514">
        <f t="shared" si="40"/>
        <v>247.5625</v>
      </c>
      <c r="U44" s="515">
        <f t="shared" si="41"/>
        <v>252.4375</v>
      </c>
      <c r="V44" s="519">
        <v>3850</v>
      </c>
      <c r="W44" s="79">
        <f t="shared" si="42"/>
        <v>4139</v>
      </c>
      <c r="X44" s="79">
        <f t="shared" si="43"/>
        <v>4346</v>
      </c>
      <c r="Y44" s="79">
        <f t="shared" si="44"/>
        <v>4564</v>
      </c>
      <c r="Z44" s="79">
        <f t="shared" si="45"/>
        <v>4679</v>
      </c>
      <c r="AA44" s="309">
        <f t="shared" si="46"/>
        <v>4796</v>
      </c>
      <c r="AB44" s="687">
        <f t="shared" si="47"/>
        <v>591.5</v>
      </c>
      <c r="AC44" s="690">
        <f t="shared" si="48"/>
        <v>864.25</v>
      </c>
      <c r="AD44" s="690">
        <f t="shared" si="49"/>
        <v>916</v>
      </c>
      <c r="AE44" s="690">
        <f t="shared" si="50"/>
        <v>972.5</v>
      </c>
      <c r="AF44" s="690">
        <f t="shared" si="51"/>
        <v>990.25</v>
      </c>
      <c r="AG44" s="699">
        <f t="shared" si="52"/>
        <v>1009.75</v>
      </c>
      <c r="AH44" s="588">
        <v>1.54</v>
      </c>
      <c r="AI44" s="94">
        <f t="shared" si="29"/>
        <v>1.6555</v>
      </c>
      <c r="AJ44" s="94">
        <f t="shared" si="53"/>
        <v>1.738275</v>
      </c>
      <c r="AK44" s="94">
        <f t="shared" si="54"/>
        <v>1.8251887500000001</v>
      </c>
      <c r="AL44" s="94">
        <f t="shared" si="55"/>
        <v>1.8708184687500002</v>
      </c>
      <c r="AM44" s="95">
        <f t="shared" si="56"/>
        <v>1.9175889304687503</v>
      </c>
    </row>
    <row r="45" spans="1:39" x14ac:dyDescent="0.25">
      <c r="A45" s="107">
        <v>8</v>
      </c>
      <c r="B45" s="11" t="s">
        <v>119</v>
      </c>
      <c r="C45" s="105" t="s">
        <v>81</v>
      </c>
      <c r="D45" s="87">
        <v>3204.125</v>
      </c>
      <c r="E45" s="88">
        <v>3217.5</v>
      </c>
      <c r="F45" s="88">
        <v>3369.5</v>
      </c>
      <c r="G45" s="88">
        <v>3528.75</v>
      </c>
      <c r="H45" s="88">
        <v>3623.75</v>
      </c>
      <c r="I45" s="688">
        <v>3719.75</v>
      </c>
      <c r="J45" s="722">
        <f t="shared" si="30"/>
        <v>3340.59375</v>
      </c>
      <c r="K45" s="701">
        <f t="shared" si="31"/>
        <v>3421.125</v>
      </c>
      <c r="L45" s="701">
        <f t="shared" si="32"/>
        <v>3585.625</v>
      </c>
      <c r="M45" s="701">
        <f t="shared" si="33"/>
        <v>3758.0625</v>
      </c>
      <c r="N45" s="701">
        <f t="shared" si="34"/>
        <v>3857.3125</v>
      </c>
      <c r="O45" s="723">
        <f t="shared" si="35"/>
        <v>3957.8125</v>
      </c>
      <c r="P45" s="576">
        <f t="shared" si="36"/>
        <v>136.46875</v>
      </c>
      <c r="Q45" s="514">
        <f t="shared" si="37"/>
        <v>203.625</v>
      </c>
      <c r="R45" s="514">
        <f t="shared" si="38"/>
        <v>216.125</v>
      </c>
      <c r="S45" s="514">
        <f t="shared" si="39"/>
        <v>229.3125</v>
      </c>
      <c r="T45" s="514">
        <f t="shared" si="40"/>
        <v>233.5625</v>
      </c>
      <c r="U45" s="515">
        <f t="shared" si="41"/>
        <v>238.0625</v>
      </c>
      <c r="V45" s="519">
        <v>3750</v>
      </c>
      <c r="W45" s="79">
        <f t="shared" si="42"/>
        <v>4032</v>
      </c>
      <c r="X45" s="79">
        <f t="shared" si="43"/>
        <v>4234</v>
      </c>
      <c r="Y45" s="79">
        <f t="shared" si="44"/>
        <v>4446</v>
      </c>
      <c r="Z45" s="79">
        <f t="shared" si="45"/>
        <v>4558</v>
      </c>
      <c r="AA45" s="309">
        <f t="shared" si="46"/>
        <v>4672</v>
      </c>
      <c r="AB45" s="687">
        <f t="shared" si="47"/>
        <v>545.875</v>
      </c>
      <c r="AC45" s="690">
        <f t="shared" si="48"/>
        <v>814.5</v>
      </c>
      <c r="AD45" s="690">
        <f t="shared" si="49"/>
        <v>864.5</v>
      </c>
      <c r="AE45" s="690">
        <f t="shared" si="50"/>
        <v>917.25</v>
      </c>
      <c r="AF45" s="690">
        <f t="shared" si="51"/>
        <v>934.25</v>
      </c>
      <c r="AG45" s="699">
        <f t="shared" si="52"/>
        <v>952.25</v>
      </c>
      <c r="AH45" s="588">
        <v>1.5</v>
      </c>
      <c r="AI45" s="94">
        <f t="shared" si="29"/>
        <v>1.6125</v>
      </c>
      <c r="AJ45" s="94">
        <f t="shared" si="53"/>
        <v>1.693125</v>
      </c>
      <c r="AK45" s="94">
        <f t="shared" si="54"/>
        <v>1.7777812500000001</v>
      </c>
      <c r="AL45" s="94">
        <f t="shared" si="55"/>
        <v>1.82222578125</v>
      </c>
      <c r="AM45" s="95">
        <f t="shared" si="56"/>
        <v>1.8677814257812499</v>
      </c>
    </row>
    <row r="46" spans="1:39" ht="15.75" thickBot="1" x14ac:dyDescent="0.3">
      <c r="A46" s="107">
        <v>9</v>
      </c>
      <c r="B46" s="104" t="s">
        <v>120</v>
      </c>
      <c r="C46" s="106" t="s">
        <v>81</v>
      </c>
      <c r="D46" s="87">
        <v>3131.5</v>
      </c>
      <c r="E46" s="88">
        <v>3115.75</v>
      </c>
      <c r="F46" s="88">
        <v>3241</v>
      </c>
      <c r="G46" s="88">
        <v>3372.25</v>
      </c>
      <c r="H46" s="88">
        <v>3440.75</v>
      </c>
      <c r="I46" s="688">
        <v>3510.75</v>
      </c>
      <c r="J46" s="724">
        <f t="shared" si="30"/>
        <v>3251.125</v>
      </c>
      <c r="K46" s="725">
        <f t="shared" si="31"/>
        <v>3307.0625</v>
      </c>
      <c r="L46" s="725">
        <f t="shared" si="32"/>
        <v>3449.75</v>
      </c>
      <c r="M46" s="725">
        <f t="shared" si="33"/>
        <v>3599.1875</v>
      </c>
      <c r="N46" s="725">
        <f t="shared" si="34"/>
        <v>3677.3125</v>
      </c>
      <c r="O46" s="726">
        <f t="shared" si="35"/>
        <v>3757.3125</v>
      </c>
      <c r="P46" s="577">
        <f t="shared" si="36"/>
        <v>119.625</v>
      </c>
      <c r="Q46" s="516">
        <f t="shared" si="37"/>
        <v>191.3125</v>
      </c>
      <c r="R46" s="516">
        <f t="shared" si="38"/>
        <v>208.75</v>
      </c>
      <c r="S46" s="516">
        <f t="shared" si="39"/>
        <v>226.9375</v>
      </c>
      <c r="T46" s="516">
        <f t="shared" si="40"/>
        <v>236.5625</v>
      </c>
      <c r="U46" s="517">
        <f t="shared" si="41"/>
        <v>246.5625</v>
      </c>
      <c r="V46" s="519">
        <v>3610</v>
      </c>
      <c r="W46" s="79">
        <f t="shared" si="42"/>
        <v>3881</v>
      </c>
      <c r="X46" s="79">
        <f t="shared" si="43"/>
        <v>4076</v>
      </c>
      <c r="Y46" s="79">
        <f t="shared" si="44"/>
        <v>4280</v>
      </c>
      <c r="Z46" s="79">
        <f t="shared" si="45"/>
        <v>4387</v>
      </c>
      <c r="AA46" s="309">
        <f t="shared" si="46"/>
        <v>4497</v>
      </c>
      <c r="AB46" s="696">
        <f t="shared" si="47"/>
        <v>478.5</v>
      </c>
      <c r="AC46" s="697">
        <f t="shared" si="48"/>
        <v>765.25</v>
      </c>
      <c r="AD46" s="697">
        <f t="shared" si="49"/>
        <v>835</v>
      </c>
      <c r="AE46" s="697">
        <f t="shared" si="50"/>
        <v>907.75</v>
      </c>
      <c r="AF46" s="697">
        <f t="shared" si="51"/>
        <v>946.25</v>
      </c>
      <c r="AG46" s="698">
        <f t="shared" si="52"/>
        <v>986.25</v>
      </c>
      <c r="AH46" s="589">
        <v>1.44</v>
      </c>
      <c r="AI46" s="96">
        <f t="shared" si="29"/>
        <v>1.548</v>
      </c>
      <c r="AJ46" s="96">
        <f t="shared" si="53"/>
        <v>1.6254</v>
      </c>
      <c r="AK46" s="96">
        <f t="shared" si="54"/>
        <v>1.7066699999999999</v>
      </c>
      <c r="AL46" s="96">
        <f t="shared" si="55"/>
        <v>1.7493367499999999</v>
      </c>
      <c r="AM46" s="97">
        <f t="shared" si="56"/>
        <v>1.7930701687499999</v>
      </c>
    </row>
  </sheetData>
  <mergeCells count="61">
    <mergeCell ref="A30:C31"/>
    <mergeCell ref="D30:I31"/>
    <mergeCell ref="J30:O31"/>
    <mergeCell ref="I4:L4"/>
    <mergeCell ref="J7:L7"/>
    <mergeCell ref="A13:A16"/>
    <mergeCell ref="B13:B16"/>
    <mergeCell ref="C13:C16"/>
    <mergeCell ref="D12:I12"/>
    <mergeCell ref="J12:O12"/>
    <mergeCell ref="A11:C12"/>
    <mergeCell ref="D34:I34"/>
    <mergeCell ref="AH32:AM32"/>
    <mergeCell ref="V4:Y4"/>
    <mergeCell ref="J5:L5"/>
    <mergeCell ref="W5:Y5"/>
    <mergeCell ref="J6:L6"/>
    <mergeCell ref="W6:Y6"/>
    <mergeCell ref="V33:AA33"/>
    <mergeCell ref="AB33:AG33"/>
    <mergeCell ref="AB34:AG34"/>
    <mergeCell ref="W7:Y7"/>
    <mergeCell ref="F11:H11"/>
    <mergeCell ref="J11:O11"/>
    <mergeCell ref="R11:T11"/>
    <mergeCell ref="D9:I10"/>
    <mergeCell ref="J9:O10"/>
    <mergeCell ref="P9:U10"/>
    <mergeCell ref="V9:AM10"/>
    <mergeCell ref="R32:T32"/>
    <mergeCell ref="P12:U12"/>
    <mergeCell ref="P30:U31"/>
    <mergeCell ref="V13:AA13"/>
    <mergeCell ref="AB13:AG13"/>
    <mergeCell ref="F32:H32"/>
    <mergeCell ref="J32:O32"/>
    <mergeCell ref="D33:I33"/>
    <mergeCell ref="J33:O33"/>
    <mergeCell ref="P33:U33"/>
    <mergeCell ref="V11:AA11"/>
    <mergeCell ref="AD11:AF11"/>
    <mergeCell ref="AH11:AM11"/>
    <mergeCell ref="A32:C33"/>
    <mergeCell ref="A34:A37"/>
    <mergeCell ref="B34:B37"/>
    <mergeCell ref="C34:C37"/>
    <mergeCell ref="V12:AA12"/>
    <mergeCell ref="AH34:AM34"/>
    <mergeCell ref="J34:O34"/>
    <mergeCell ref="P34:U34"/>
    <mergeCell ref="V34:AA34"/>
    <mergeCell ref="V30:AM31"/>
    <mergeCell ref="AH33:AM33"/>
    <mergeCell ref="V32:AA32"/>
    <mergeCell ref="AD32:AF32"/>
    <mergeCell ref="AH13:AM13"/>
    <mergeCell ref="D13:I13"/>
    <mergeCell ref="J13:O13"/>
    <mergeCell ref="P13:U13"/>
    <mergeCell ref="AB12:AG12"/>
    <mergeCell ref="AH12:AM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31EF5-6EB6-458F-BF08-3B2C9E9EB6FA}">
  <dimension ref="A1:U675"/>
  <sheetViews>
    <sheetView zoomScaleNormal="100" workbookViewId="0">
      <pane xSplit="3" topLeftCell="D1" activePane="topRight" state="frozen"/>
      <selection pane="topRight" activeCell="H49" sqref="H48:H49"/>
    </sheetView>
  </sheetViews>
  <sheetFormatPr defaultRowHeight="15" x14ac:dyDescent="0.25"/>
  <cols>
    <col min="1" max="1" width="4.85546875" style="43" customWidth="1"/>
    <col min="2" max="2" width="39.5703125" style="83" customWidth="1"/>
    <col min="3" max="21" width="8.28515625" style="83" customWidth="1"/>
    <col min="22" max="16384" width="9.140625" style="83"/>
  </cols>
  <sheetData>
    <row r="1" spans="1:21" ht="15.75" thickBot="1" x14ac:dyDescent="0.3"/>
    <row r="2" spans="1:21" x14ac:dyDescent="0.25">
      <c r="D2" s="946" t="s">
        <v>371</v>
      </c>
      <c r="E2" s="947"/>
      <c r="F2" s="947"/>
      <c r="G2" s="947"/>
      <c r="H2" s="668" t="s">
        <v>369</v>
      </c>
      <c r="I2" s="683" t="s">
        <v>370</v>
      </c>
    </row>
    <row r="3" spans="1:21" x14ac:dyDescent="0.2">
      <c r="D3" s="669"/>
      <c r="E3" s="836" t="s">
        <v>366</v>
      </c>
      <c r="F3" s="836"/>
      <c r="G3" s="836"/>
      <c r="H3" s="670">
        <v>950</v>
      </c>
      <c r="I3" s="684">
        <f>H3*0.585</f>
        <v>555.75</v>
      </c>
    </row>
    <row r="4" spans="1:21" x14ac:dyDescent="0.2">
      <c r="D4" s="669"/>
      <c r="E4" s="838" t="s">
        <v>356</v>
      </c>
      <c r="F4" s="838"/>
      <c r="G4" s="838"/>
      <c r="H4" s="670">
        <v>347</v>
      </c>
      <c r="I4" s="684">
        <f t="shared" ref="I4" si="0">H4*0.585</f>
        <v>202.99499999999998</v>
      </c>
    </row>
    <row r="5" spans="1:21" ht="15.75" thickBot="1" x14ac:dyDescent="0.25">
      <c r="D5" s="672"/>
      <c r="E5" s="828" t="s">
        <v>367</v>
      </c>
      <c r="F5" s="828"/>
      <c r="G5" s="828"/>
      <c r="H5" s="673">
        <v>1450</v>
      </c>
      <c r="I5" s="685">
        <f>H5-H5*0.1</f>
        <v>1305</v>
      </c>
    </row>
    <row r="6" spans="1:21" ht="15.75" thickBot="1" x14ac:dyDescent="0.3"/>
    <row r="7" spans="1:21" s="118" customFormat="1" ht="12.75" x14ac:dyDescent="0.2">
      <c r="A7" s="304"/>
      <c r="B7" s="119"/>
      <c r="D7" s="1077" t="s">
        <v>380</v>
      </c>
      <c r="E7" s="959"/>
      <c r="F7" s="959"/>
      <c r="G7" s="959"/>
      <c r="H7" s="959"/>
      <c r="I7" s="959"/>
      <c r="J7" s="959"/>
      <c r="K7" s="959"/>
      <c r="L7" s="959"/>
      <c r="M7" s="959"/>
      <c r="N7" s="959"/>
      <c r="O7" s="959"/>
      <c r="P7" s="959"/>
      <c r="Q7" s="959"/>
      <c r="R7" s="959"/>
      <c r="S7" s="959"/>
      <c r="T7" s="959"/>
      <c r="U7" s="960"/>
    </row>
    <row r="8" spans="1:21" s="118" customFormat="1" ht="13.5" thickBot="1" x14ac:dyDescent="0.25">
      <c r="A8" s="304"/>
      <c r="B8" s="119"/>
      <c r="D8" s="1078"/>
      <c r="E8" s="961"/>
      <c r="F8" s="961"/>
      <c r="G8" s="961"/>
      <c r="H8" s="961"/>
      <c r="I8" s="961"/>
      <c r="J8" s="961"/>
      <c r="K8" s="961"/>
      <c r="L8" s="961"/>
      <c r="M8" s="961"/>
      <c r="N8" s="961"/>
      <c r="O8" s="961"/>
      <c r="P8" s="961"/>
      <c r="Q8" s="961"/>
      <c r="R8" s="961"/>
      <c r="S8" s="961"/>
      <c r="T8" s="961"/>
      <c r="U8" s="962"/>
    </row>
    <row r="9" spans="1:21" s="118" customFormat="1" ht="13.5" customHeight="1" thickBot="1" x14ac:dyDescent="0.25">
      <c r="A9" s="1044" t="s">
        <v>381</v>
      </c>
      <c r="B9" s="951"/>
      <c r="C9" s="952"/>
      <c r="D9" s="951" t="s">
        <v>31</v>
      </c>
      <c r="E9" s="951"/>
      <c r="F9" s="951"/>
      <c r="G9" s="951"/>
      <c r="H9" s="951"/>
      <c r="I9" s="952"/>
      <c r="J9" s="125" t="s">
        <v>30</v>
      </c>
      <c r="K9" s="686">
        <v>2550</v>
      </c>
      <c r="L9" s="953"/>
      <c r="M9" s="954"/>
      <c r="N9" s="955"/>
      <c r="O9" s="128"/>
      <c r="P9" s="1001" t="s">
        <v>31</v>
      </c>
      <c r="Q9" s="951"/>
      <c r="R9" s="951"/>
      <c r="S9" s="951"/>
      <c r="T9" s="951"/>
      <c r="U9" s="952"/>
    </row>
    <row r="10" spans="1:21" s="118" customFormat="1" ht="28.5" customHeight="1" thickBot="1" x14ac:dyDescent="0.25">
      <c r="A10" s="1045"/>
      <c r="B10" s="1046"/>
      <c r="C10" s="1047"/>
      <c r="D10" s="1039" t="s">
        <v>32</v>
      </c>
      <c r="E10" s="999"/>
      <c r="F10" s="999"/>
      <c r="G10" s="999"/>
      <c r="H10" s="999"/>
      <c r="I10" s="1000"/>
      <c r="J10" s="998" t="s">
        <v>32</v>
      </c>
      <c r="K10" s="999"/>
      <c r="L10" s="999"/>
      <c r="M10" s="999"/>
      <c r="N10" s="999"/>
      <c r="O10" s="1000"/>
      <c r="P10" s="998" t="s">
        <v>32</v>
      </c>
      <c r="Q10" s="999"/>
      <c r="R10" s="999"/>
      <c r="S10" s="999"/>
      <c r="T10" s="999"/>
      <c r="U10" s="1000"/>
    </row>
    <row r="11" spans="1:21" s="118" customFormat="1" ht="30.75" customHeight="1" x14ac:dyDescent="0.2">
      <c r="A11" s="1019" t="s">
        <v>10</v>
      </c>
      <c r="B11" s="1022" t="s">
        <v>338</v>
      </c>
      <c r="C11" s="1025" t="s">
        <v>12</v>
      </c>
      <c r="D11" s="984" t="s">
        <v>202</v>
      </c>
      <c r="E11" s="984"/>
      <c r="F11" s="984"/>
      <c r="G11" s="984"/>
      <c r="H11" s="984"/>
      <c r="I11" s="985"/>
      <c r="J11" s="986" t="s">
        <v>201</v>
      </c>
      <c r="K11" s="987"/>
      <c r="L11" s="987"/>
      <c r="M11" s="987"/>
      <c r="N11" s="987"/>
      <c r="O11" s="988"/>
      <c r="P11" s="986" t="s">
        <v>71</v>
      </c>
      <c r="Q11" s="987"/>
      <c r="R11" s="987"/>
      <c r="S11" s="987"/>
      <c r="T11" s="987"/>
      <c r="U11" s="988"/>
    </row>
    <row r="12" spans="1:21" s="118" customFormat="1" ht="12.75" x14ac:dyDescent="0.2">
      <c r="A12" s="1020"/>
      <c r="B12" s="1023"/>
      <c r="C12" s="1026"/>
      <c r="D12" s="133" t="s">
        <v>27</v>
      </c>
      <c r="E12" s="130" t="s">
        <v>0</v>
      </c>
      <c r="F12" s="130" t="s">
        <v>1</v>
      </c>
      <c r="G12" s="130" t="s">
        <v>2</v>
      </c>
      <c r="H12" s="130" t="s">
        <v>3</v>
      </c>
      <c r="I12" s="131" t="s">
        <v>28</v>
      </c>
      <c r="J12" s="129" t="s">
        <v>27</v>
      </c>
      <c r="K12" s="130" t="s">
        <v>0</v>
      </c>
      <c r="L12" s="130" t="s">
        <v>1</v>
      </c>
      <c r="M12" s="130" t="s">
        <v>2</v>
      </c>
      <c r="N12" s="130" t="s">
        <v>3</v>
      </c>
      <c r="O12" s="131" t="s">
        <v>28</v>
      </c>
      <c r="P12" s="129" t="s">
        <v>27</v>
      </c>
      <c r="Q12" s="130" t="s">
        <v>0</v>
      </c>
      <c r="R12" s="130" t="s">
        <v>1</v>
      </c>
      <c r="S12" s="130" t="s">
        <v>2</v>
      </c>
      <c r="T12" s="130" t="s">
        <v>3</v>
      </c>
      <c r="U12" s="131" t="s">
        <v>28</v>
      </c>
    </row>
    <row r="13" spans="1:21" s="118" customFormat="1" ht="12.75" x14ac:dyDescent="0.2">
      <c r="A13" s="1020"/>
      <c r="B13" s="1023"/>
      <c r="C13" s="1026"/>
      <c r="D13" s="139" t="s">
        <v>29</v>
      </c>
      <c r="E13" s="135">
        <v>7.4999999999999997E-2</v>
      </c>
      <c r="F13" s="136">
        <v>0.05</v>
      </c>
      <c r="G13" s="136">
        <v>0.05</v>
      </c>
      <c r="H13" s="135">
        <v>2.5000000000000001E-2</v>
      </c>
      <c r="I13" s="137">
        <v>2.5000000000000001E-2</v>
      </c>
      <c r="J13" s="134" t="s">
        <v>29</v>
      </c>
      <c r="K13" s="135">
        <v>7.4999999999999997E-2</v>
      </c>
      <c r="L13" s="136">
        <v>0.05</v>
      </c>
      <c r="M13" s="136">
        <v>0.05</v>
      </c>
      <c r="N13" s="135">
        <v>2.5000000000000001E-2</v>
      </c>
      <c r="O13" s="137">
        <v>2.5000000000000001E-2</v>
      </c>
      <c r="P13" s="134" t="s">
        <v>29</v>
      </c>
      <c r="Q13" s="135">
        <v>7.4999999999999997E-2</v>
      </c>
      <c r="R13" s="136">
        <v>0.05</v>
      </c>
      <c r="S13" s="136">
        <v>0.05</v>
      </c>
      <c r="T13" s="135">
        <v>2.5000000000000001E-2</v>
      </c>
      <c r="U13" s="137">
        <v>2.5000000000000001E-2</v>
      </c>
    </row>
    <row r="14" spans="1:21" s="118" customFormat="1" ht="19.5" customHeight="1" thickBot="1" x14ac:dyDescent="0.25">
      <c r="A14" s="1020"/>
      <c r="B14" s="1023"/>
      <c r="C14" s="1040"/>
      <c r="D14" s="144" t="s">
        <v>4</v>
      </c>
      <c r="E14" s="141" t="s">
        <v>5</v>
      </c>
      <c r="F14" s="141" t="s">
        <v>6</v>
      </c>
      <c r="G14" s="141" t="s">
        <v>7</v>
      </c>
      <c r="H14" s="141" t="s">
        <v>8</v>
      </c>
      <c r="I14" s="142" t="s">
        <v>9</v>
      </c>
      <c r="J14" s="140" t="s">
        <v>4</v>
      </c>
      <c r="K14" s="141" t="s">
        <v>5</v>
      </c>
      <c r="L14" s="141" t="s">
        <v>6</v>
      </c>
      <c r="M14" s="141" t="s">
        <v>7</v>
      </c>
      <c r="N14" s="141" t="s">
        <v>8</v>
      </c>
      <c r="O14" s="142" t="s">
        <v>9</v>
      </c>
      <c r="P14" s="140" t="s">
        <v>4</v>
      </c>
      <c r="Q14" s="141" t="s">
        <v>5</v>
      </c>
      <c r="R14" s="141" t="s">
        <v>6</v>
      </c>
      <c r="S14" s="141" t="s">
        <v>7</v>
      </c>
      <c r="T14" s="141" t="s">
        <v>8</v>
      </c>
      <c r="U14" s="142" t="s">
        <v>9</v>
      </c>
    </row>
    <row r="15" spans="1:21" s="118" customFormat="1" ht="51" x14ac:dyDescent="0.2">
      <c r="A15" s="1008">
        <v>1</v>
      </c>
      <c r="B15" s="108" t="s">
        <v>326</v>
      </c>
      <c r="C15" s="109" t="s">
        <v>15</v>
      </c>
      <c r="D15" s="518">
        <v>5315</v>
      </c>
      <c r="E15" s="162">
        <f>ROUNDUP(D15*$E$13+D15,0)</f>
        <v>5714</v>
      </c>
      <c r="F15" s="162">
        <f>ROUNDUP(E15*$F$13+E15,0)</f>
        <v>6000</v>
      </c>
      <c r="G15" s="162">
        <f>ROUNDUP(F15*$G$13+F15,0)</f>
        <v>6300</v>
      </c>
      <c r="H15" s="162">
        <f>ROUNDUP(G15*$H$13+G15,0)</f>
        <v>6458</v>
      </c>
      <c r="I15" s="163">
        <f>ROUNDUP(H15*$I$13+H15,0)</f>
        <v>6620</v>
      </c>
      <c r="J15" s="155">
        <f t="shared" ref="J15:O30" si="1">ROUNDUP(D15*0.585,0)</f>
        <v>3110</v>
      </c>
      <c r="K15" s="156">
        <f t="shared" si="1"/>
        <v>3343</v>
      </c>
      <c r="L15" s="156">
        <f t="shared" si="1"/>
        <v>3510</v>
      </c>
      <c r="M15" s="156">
        <f t="shared" si="1"/>
        <v>3686</v>
      </c>
      <c r="N15" s="156">
        <f t="shared" si="1"/>
        <v>3778</v>
      </c>
      <c r="O15" s="166">
        <f>ROUNDUP(I15*0.585,0)</f>
        <v>3873</v>
      </c>
      <c r="P15" s="581">
        <v>2.13</v>
      </c>
      <c r="Q15" s="152">
        <f t="shared" ref="Q15:Q32" si="2">P15*$Q$13+P15</f>
        <v>2.2897499999999997</v>
      </c>
      <c r="R15" s="152">
        <f>Q15*$R$13+Q15</f>
        <v>2.4042374999999998</v>
      </c>
      <c r="S15" s="152">
        <f>R15*$S$13+R15</f>
        <v>2.5244493749999997</v>
      </c>
      <c r="T15" s="152">
        <f>S15*$T$13+S15</f>
        <v>2.5875606093749997</v>
      </c>
      <c r="U15" s="153">
        <f>T15*$U$13+T15</f>
        <v>2.6522496246093747</v>
      </c>
    </row>
    <row r="16" spans="1:21" s="118" customFormat="1" ht="12.75" x14ac:dyDescent="0.2">
      <c r="A16" s="1009"/>
      <c r="B16" s="110" t="s">
        <v>327</v>
      </c>
      <c r="C16" s="111" t="s">
        <v>15</v>
      </c>
      <c r="D16" s="519">
        <v>5008</v>
      </c>
      <c r="E16" s="145">
        <f t="shared" ref="E16:E32" si="3">ROUNDUP(D16*$E$13+D16,0)</f>
        <v>5384</v>
      </c>
      <c r="F16" s="145">
        <f t="shared" ref="F16:F32" si="4">ROUNDUP(E16*$F$13+E16,0)</f>
        <v>5654</v>
      </c>
      <c r="G16" s="145">
        <f t="shared" ref="G16:G32" si="5">ROUNDUP(F16*$G$13+F16,0)</f>
        <v>5937</v>
      </c>
      <c r="H16" s="145">
        <f t="shared" ref="H16:H32" si="6">ROUNDUP(G16*$H$13+G16,0)</f>
        <v>6086</v>
      </c>
      <c r="I16" s="146">
        <f t="shared" ref="I16:I32" si="7">ROUNDUP(H16*$I$13+H16,0)</f>
        <v>6239</v>
      </c>
      <c r="J16" s="157">
        <f t="shared" si="1"/>
        <v>2930</v>
      </c>
      <c r="K16" s="154">
        <f t="shared" si="1"/>
        <v>3150</v>
      </c>
      <c r="L16" s="154">
        <f t="shared" si="1"/>
        <v>3308</v>
      </c>
      <c r="M16" s="154">
        <f t="shared" si="1"/>
        <v>3474</v>
      </c>
      <c r="N16" s="154">
        <f t="shared" si="1"/>
        <v>3561</v>
      </c>
      <c r="O16" s="167">
        <f t="shared" si="1"/>
        <v>3650</v>
      </c>
      <c r="P16" s="582">
        <v>2</v>
      </c>
      <c r="Q16" s="147">
        <f t="shared" si="2"/>
        <v>2.15</v>
      </c>
      <c r="R16" s="147">
        <f t="shared" ref="R16:R32" si="8">Q16*$R$13+Q16</f>
        <v>2.2574999999999998</v>
      </c>
      <c r="S16" s="147">
        <f t="shared" ref="S16:S32" si="9">R16*$S$13+R16</f>
        <v>2.3703749999999997</v>
      </c>
      <c r="T16" s="147">
        <f t="shared" ref="T16:T32" si="10">S16*$T$13+S16</f>
        <v>2.4296343749999996</v>
      </c>
      <c r="U16" s="148">
        <f t="shared" ref="U16:U32" si="11">T16*$U$13+T16</f>
        <v>2.4903752343749996</v>
      </c>
    </row>
    <row r="17" spans="1:21" s="118" customFormat="1" ht="12.75" x14ac:dyDescent="0.2">
      <c r="A17" s="1009"/>
      <c r="B17" s="110" t="s">
        <v>328</v>
      </c>
      <c r="C17" s="111" t="s">
        <v>15</v>
      </c>
      <c r="D17" s="519">
        <v>4302</v>
      </c>
      <c r="E17" s="145">
        <f t="shared" si="3"/>
        <v>4625</v>
      </c>
      <c r="F17" s="145">
        <f t="shared" si="4"/>
        <v>4857</v>
      </c>
      <c r="G17" s="145">
        <f t="shared" si="5"/>
        <v>5100</v>
      </c>
      <c r="H17" s="145">
        <f t="shared" si="6"/>
        <v>5228</v>
      </c>
      <c r="I17" s="146">
        <f t="shared" si="7"/>
        <v>5359</v>
      </c>
      <c r="J17" s="157">
        <f t="shared" si="1"/>
        <v>2517</v>
      </c>
      <c r="K17" s="154">
        <f t="shared" si="1"/>
        <v>2706</v>
      </c>
      <c r="L17" s="154">
        <f t="shared" si="1"/>
        <v>2842</v>
      </c>
      <c r="M17" s="154">
        <f t="shared" si="1"/>
        <v>2984</v>
      </c>
      <c r="N17" s="154">
        <f t="shared" si="1"/>
        <v>3059</v>
      </c>
      <c r="O17" s="167">
        <f t="shared" si="1"/>
        <v>3136</v>
      </c>
      <c r="P17" s="582">
        <v>1.72</v>
      </c>
      <c r="Q17" s="147">
        <f t="shared" si="2"/>
        <v>1.849</v>
      </c>
      <c r="R17" s="147">
        <f t="shared" si="8"/>
        <v>1.9414499999999999</v>
      </c>
      <c r="S17" s="147">
        <f t="shared" si="9"/>
        <v>2.0385225</v>
      </c>
      <c r="T17" s="147">
        <f t="shared" si="10"/>
        <v>2.0894855625000002</v>
      </c>
      <c r="U17" s="148">
        <f t="shared" si="11"/>
        <v>2.1417227015625002</v>
      </c>
    </row>
    <row r="18" spans="1:21" s="118" customFormat="1" ht="13.5" thickBot="1" x14ac:dyDescent="0.25">
      <c r="A18" s="1010"/>
      <c r="B18" s="112" t="s">
        <v>130</v>
      </c>
      <c r="C18" s="113" t="s">
        <v>15</v>
      </c>
      <c r="D18" s="520">
        <v>3950</v>
      </c>
      <c r="E18" s="164">
        <f t="shared" si="3"/>
        <v>4247</v>
      </c>
      <c r="F18" s="164">
        <f t="shared" si="4"/>
        <v>4460</v>
      </c>
      <c r="G18" s="164">
        <f t="shared" si="5"/>
        <v>4683</v>
      </c>
      <c r="H18" s="164">
        <f t="shared" si="6"/>
        <v>4801</v>
      </c>
      <c r="I18" s="165">
        <f t="shared" si="7"/>
        <v>4922</v>
      </c>
      <c r="J18" s="158">
        <f t="shared" si="1"/>
        <v>2311</v>
      </c>
      <c r="K18" s="159">
        <f t="shared" si="1"/>
        <v>2485</v>
      </c>
      <c r="L18" s="159">
        <f t="shared" si="1"/>
        <v>2610</v>
      </c>
      <c r="M18" s="159">
        <f t="shared" si="1"/>
        <v>2740</v>
      </c>
      <c r="N18" s="159">
        <f t="shared" si="1"/>
        <v>2809</v>
      </c>
      <c r="O18" s="168">
        <f t="shared" si="1"/>
        <v>2880</v>
      </c>
      <c r="P18" s="583">
        <v>1.58</v>
      </c>
      <c r="Q18" s="149">
        <f t="shared" si="2"/>
        <v>1.6985000000000001</v>
      </c>
      <c r="R18" s="149">
        <f t="shared" si="8"/>
        <v>1.783425</v>
      </c>
      <c r="S18" s="149">
        <f t="shared" si="9"/>
        <v>1.87259625</v>
      </c>
      <c r="T18" s="149">
        <f t="shared" si="10"/>
        <v>1.91941115625</v>
      </c>
      <c r="U18" s="150">
        <f t="shared" si="11"/>
        <v>1.9673964351562501</v>
      </c>
    </row>
    <row r="19" spans="1:21" s="118" customFormat="1" ht="38.25" x14ac:dyDescent="0.2">
      <c r="A19" s="1008">
        <v>2</v>
      </c>
      <c r="B19" s="108" t="s">
        <v>329</v>
      </c>
      <c r="C19" s="109" t="s">
        <v>122</v>
      </c>
      <c r="D19" s="518">
        <v>4216</v>
      </c>
      <c r="E19" s="162">
        <f t="shared" si="3"/>
        <v>4533</v>
      </c>
      <c r="F19" s="162">
        <f t="shared" si="4"/>
        <v>4760</v>
      </c>
      <c r="G19" s="162">
        <f t="shared" si="5"/>
        <v>4998</v>
      </c>
      <c r="H19" s="162">
        <f t="shared" si="6"/>
        <v>5123</v>
      </c>
      <c r="I19" s="163">
        <f t="shared" si="7"/>
        <v>5252</v>
      </c>
      <c r="J19" s="155">
        <f t="shared" si="1"/>
        <v>2467</v>
      </c>
      <c r="K19" s="156">
        <f t="shared" si="1"/>
        <v>2652</v>
      </c>
      <c r="L19" s="156">
        <f t="shared" si="1"/>
        <v>2785</v>
      </c>
      <c r="M19" s="156">
        <f t="shared" si="1"/>
        <v>2924</v>
      </c>
      <c r="N19" s="156">
        <f t="shared" si="1"/>
        <v>2997</v>
      </c>
      <c r="O19" s="166">
        <f t="shared" si="1"/>
        <v>3073</v>
      </c>
      <c r="P19" s="581">
        <v>1.69</v>
      </c>
      <c r="Q19" s="152">
        <f t="shared" si="2"/>
        <v>1.8167499999999999</v>
      </c>
      <c r="R19" s="152">
        <f t="shared" si="8"/>
        <v>1.9075874999999998</v>
      </c>
      <c r="S19" s="152">
        <f t="shared" si="9"/>
        <v>2.0029668749999998</v>
      </c>
      <c r="T19" s="152">
        <f t="shared" si="10"/>
        <v>2.0530410468749998</v>
      </c>
      <c r="U19" s="153">
        <f t="shared" si="11"/>
        <v>2.1043670730468746</v>
      </c>
    </row>
    <row r="20" spans="1:21" s="118" customFormat="1" ht="12.75" x14ac:dyDescent="0.2">
      <c r="A20" s="1009"/>
      <c r="B20" s="110" t="s">
        <v>330</v>
      </c>
      <c r="C20" s="111" t="s">
        <v>122</v>
      </c>
      <c r="D20" s="519">
        <v>3950</v>
      </c>
      <c r="E20" s="145">
        <f t="shared" si="3"/>
        <v>4247</v>
      </c>
      <c r="F20" s="145">
        <f t="shared" si="4"/>
        <v>4460</v>
      </c>
      <c r="G20" s="145">
        <f t="shared" si="5"/>
        <v>4683</v>
      </c>
      <c r="H20" s="145">
        <f t="shared" si="6"/>
        <v>4801</v>
      </c>
      <c r="I20" s="146">
        <f t="shared" si="7"/>
        <v>4922</v>
      </c>
      <c r="J20" s="157">
        <f t="shared" si="1"/>
        <v>2311</v>
      </c>
      <c r="K20" s="154">
        <f t="shared" si="1"/>
        <v>2485</v>
      </c>
      <c r="L20" s="154">
        <f t="shared" si="1"/>
        <v>2610</v>
      </c>
      <c r="M20" s="154">
        <f t="shared" si="1"/>
        <v>2740</v>
      </c>
      <c r="N20" s="154">
        <f t="shared" si="1"/>
        <v>2809</v>
      </c>
      <c r="O20" s="167">
        <f t="shared" si="1"/>
        <v>2880</v>
      </c>
      <c r="P20" s="582">
        <v>1.58</v>
      </c>
      <c r="Q20" s="147">
        <f t="shared" si="2"/>
        <v>1.6985000000000001</v>
      </c>
      <c r="R20" s="147">
        <f t="shared" si="8"/>
        <v>1.783425</v>
      </c>
      <c r="S20" s="147">
        <f t="shared" si="9"/>
        <v>1.87259625</v>
      </c>
      <c r="T20" s="147">
        <f t="shared" si="10"/>
        <v>1.91941115625</v>
      </c>
      <c r="U20" s="148">
        <f t="shared" si="11"/>
        <v>1.9673964351562501</v>
      </c>
    </row>
    <row r="21" spans="1:21" s="118" customFormat="1" ht="12.75" x14ac:dyDescent="0.2">
      <c r="A21" s="1009"/>
      <c r="B21" s="110" t="s">
        <v>148</v>
      </c>
      <c r="C21" s="111" t="s">
        <v>122</v>
      </c>
      <c r="D21" s="519">
        <v>3900</v>
      </c>
      <c r="E21" s="145">
        <f t="shared" si="3"/>
        <v>4193</v>
      </c>
      <c r="F21" s="145">
        <f t="shared" si="4"/>
        <v>4403</v>
      </c>
      <c r="G21" s="145">
        <f t="shared" si="5"/>
        <v>4624</v>
      </c>
      <c r="H21" s="145">
        <f t="shared" si="6"/>
        <v>4740</v>
      </c>
      <c r="I21" s="146">
        <f t="shared" si="7"/>
        <v>4859</v>
      </c>
      <c r="J21" s="157">
        <f t="shared" si="1"/>
        <v>2282</v>
      </c>
      <c r="K21" s="154">
        <f t="shared" si="1"/>
        <v>2453</v>
      </c>
      <c r="L21" s="154">
        <f t="shared" si="1"/>
        <v>2576</v>
      </c>
      <c r="M21" s="154">
        <f t="shared" si="1"/>
        <v>2706</v>
      </c>
      <c r="N21" s="154">
        <f t="shared" si="1"/>
        <v>2773</v>
      </c>
      <c r="O21" s="167">
        <f t="shared" si="1"/>
        <v>2843</v>
      </c>
      <c r="P21" s="582">
        <v>1.56</v>
      </c>
      <c r="Q21" s="147">
        <f t="shared" si="2"/>
        <v>1.677</v>
      </c>
      <c r="R21" s="147">
        <f t="shared" si="8"/>
        <v>1.76085</v>
      </c>
      <c r="S21" s="147">
        <f t="shared" si="9"/>
        <v>1.8488925</v>
      </c>
      <c r="T21" s="147">
        <f t="shared" si="10"/>
        <v>1.8951148125000001</v>
      </c>
      <c r="U21" s="148">
        <f t="shared" si="11"/>
        <v>1.9424926828125002</v>
      </c>
    </row>
    <row r="22" spans="1:21" s="118" customFormat="1" ht="13.5" thickBot="1" x14ac:dyDescent="0.25">
      <c r="A22" s="1010"/>
      <c r="B22" s="112" t="s">
        <v>133</v>
      </c>
      <c r="C22" s="113" t="s">
        <v>122</v>
      </c>
      <c r="D22" s="520">
        <v>3850</v>
      </c>
      <c r="E22" s="164">
        <f t="shared" si="3"/>
        <v>4139</v>
      </c>
      <c r="F22" s="164">
        <f t="shared" si="4"/>
        <v>4346</v>
      </c>
      <c r="G22" s="164">
        <f t="shared" si="5"/>
        <v>4564</v>
      </c>
      <c r="H22" s="164">
        <f t="shared" si="6"/>
        <v>4679</v>
      </c>
      <c r="I22" s="165">
        <f t="shared" si="7"/>
        <v>4796</v>
      </c>
      <c r="J22" s="158">
        <f t="shared" si="1"/>
        <v>2253</v>
      </c>
      <c r="K22" s="159">
        <f t="shared" si="1"/>
        <v>2422</v>
      </c>
      <c r="L22" s="159">
        <f t="shared" si="1"/>
        <v>2543</v>
      </c>
      <c r="M22" s="159">
        <f t="shared" si="1"/>
        <v>2670</v>
      </c>
      <c r="N22" s="159">
        <f t="shared" si="1"/>
        <v>2738</v>
      </c>
      <c r="O22" s="168">
        <f t="shared" si="1"/>
        <v>2806</v>
      </c>
      <c r="P22" s="583">
        <v>1.54</v>
      </c>
      <c r="Q22" s="149">
        <f t="shared" si="2"/>
        <v>1.6555</v>
      </c>
      <c r="R22" s="149">
        <f t="shared" si="8"/>
        <v>1.738275</v>
      </c>
      <c r="S22" s="149">
        <f t="shared" si="9"/>
        <v>1.8251887500000001</v>
      </c>
      <c r="T22" s="149">
        <f t="shared" si="10"/>
        <v>1.8708184687500002</v>
      </c>
      <c r="U22" s="150">
        <f t="shared" si="11"/>
        <v>1.9175889304687503</v>
      </c>
    </row>
    <row r="23" spans="1:21" s="118" customFormat="1" ht="25.5" x14ac:dyDescent="0.2">
      <c r="A23" s="1008">
        <v>3</v>
      </c>
      <c r="B23" s="108" t="s">
        <v>331</v>
      </c>
      <c r="C23" s="109" t="s">
        <v>332</v>
      </c>
      <c r="D23" s="518">
        <v>3950</v>
      </c>
      <c r="E23" s="162">
        <f t="shared" si="3"/>
        <v>4247</v>
      </c>
      <c r="F23" s="162">
        <f t="shared" si="4"/>
        <v>4460</v>
      </c>
      <c r="G23" s="162">
        <f t="shared" si="5"/>
        <v>4683</v>
      </c>
      <c r="H23" s="162">
        <f t="shared" si="6"/>
        <v>4801</v>
      </c>
      <c r="I23" s="163">
        <f t="shared" si="7"/>
        <v>4922</v>
      </c>
      <c r="J23" s="155">
        <f t="shared" si="1"/>
        <v>2311</v>
      </c>
      <c r="K23" s="156">
        <f t="shared" si="1"/>
        <v>2485</v>
      </c>
      <c r="L23" s="156">
        <f t="shared" si="1"/>
        <v>2610</v>
      </c>
      <c r="M23" s="156">
        <f t="shared" si="1"/>
        <v>2740</v>
      </c>
      <c r="N23" s="156">
        <f t="shared" si="1"/>
        <v>2809</v>
      </c>
      <c r="O23" s="166">
        <f t="shared" si="1"/>
        <v>2880</v>
      </c>
      <c r="P23" s="581">
        <v>1.58</v>
      </c>
      <c r="Q23" s="152">
        <f t="shared" si="2"/>
        <v>1.6985000000000001</v>
      </c>
      <c r="R23" s="152">
        <f t="shared" si="8"/>
        <v>1.783425</v>
      </c>
      <c r="S23" s="152">
        <f t="shared" si="9"/>
        <v>1.87259625</v>
      </c>
      <c r="T23" s="152">
        <f t="shared" si="10"/>
        <v>1.91941115625</v>
      </c>
      <c r="U23" s="153">
        <f t="shared" si="11"/>
        <v>1.9673964351562501</v>
      </c>
    </row>
    <row r="24" spans="1:21" s="118" customFormat="1" ht="12.75" x14ac:dyDescent="0.2">
      <c r="A24" s="1009"/>
      <c r="B24" s="110" t="s">
        <v>135</v>
      </c>
      <c r="C24" s="111" t="s">
        <v>332</v>
      </c>
      <c r="D24" s="519">
        <v>3900</v>
      </c>
      <c r="E24" s="145">
        <f t="shared" si="3"/>
        <v>4193</v>
      </c>
      <c r="F24" s="145">
        <f t="shared" si="4"/>
        <v>4403</v>
      </c>
      <c r="G24" s="145">
        <f t="shared" si="5"/>
        <v>4624</v>
      </c>
      <c r="H24" s="145">
        <f t="shared" si="6"/>
        <v>4740</v>
      </c>
      <c r="I24" s="146">
        <f t="shared" si="7"/>
        <v>4859</v>
      </c>
      <c r="J24" s="157">
        <f t="shared" si="1"/>
        <v>2282</v>
      </c>
      <c r="K24" s="154">
        <f t="shared" si="1"/>
        <v>2453</v>
      </c>
      <c r="L24" s="154">
        <f t="shared" si="1"/>
        <v>2576</v>
      </c>
      <c r="M24" s="154">
        <f t="shared" si="1"/>
        <v>2706</v>
      </c>
      <c r="N24" s="154">
        <f t="shared" si="1"/>
        <v>2773</v>
      </c>
      <c r="O24" s="167">
        <f t="shared" si="1"/>
        <v>2843</v>
      </c>
      <c r="P24" s="582">
        <v>1.56</v>
      </c>
      <c r="Q24" s="147">
        <f t="shared" si="2"/>
        <v>1.677</v>
      </c>
      <c r="R24" s="147">
        <f t="shared" si="8"/>
        <v>1.76085</v>
      </c>
      <c r="S24" s="147">
        <f t="shared" si="9"/>
        <v>1.8488925</v>
      </c>
      <c r="T24" s="147">
        <f t="shared" si="10"/>
        <v>1.8951148125000001</v>
      </c>
      <c r="U24" s="148">
        <f t="shared" si="11"/>
        <v>1.9424926828125002</v>
      </c>
    </row>
    <row r="25" spans="1:21" s="118" customFormat="1" ht="12.75" x14ac:dyDescent="0.2">
      <c r="A25" s="1009"/>
      <c r="B25" s="110" t="s">
        <v>136</v>
      </c>
      <c r="C25" s="111" t="s">
        <v>332</v>
      </c>
      <c r="D25" s="519">
        <v>3850</v>
      </c>
      <c r="E25" s="145">
        <f t="shared" si="3"/>
        <v>4139</v>
      </c>
      <c r="F25" s="145">
        <f t="shared" si="4"/>
        <v>4346</v>
      </c>
      <c r="G25" s="145">
        <f t="shared" si="5"/>
        <v>4564</v>
      </c>
      <c r="H25" s="145">
        <f t="shared" si="6"/>
        <v>4679</v>
      </c>
      <c r="I25" s="146">
        <f t="shared" si="7"/>
        <v>4796</v>
      </c>
      <c r="J25" s="157">
        <f t="shared" si="1"/>
        <v>2253</v>
      </c>
      <c r="K25" s="154">
        <f t="shared" si="1"/>
        <v>2422</v>
      </c>
      <c r="L25" s="154">
        <f t="shared" si="1"/>
        <v>2543</v>
      </c>
      <c r="M25" s="154">
        <f t="shared" si="1"/>
        <v>2670</v>
      </c>
      <c r="N25" s="154">
        <f t="shared" si="1"/>
        <v>2738</v>
      </c>
      <c r="O25" s="167">
        <f t="shared" si="1"/>
        <v>2806</v>
      </c>
      <c r="P25" s="582">
        <v>1.54</v>
      </c>
      <c r="Q25" s="147">
        <f t="shared" si="2"/>
        <v>1.6555</v>
      </c>
      <c r="R25" s="147">
        <f t="shared" si="8"/>
        <v>1.738275</v>
      </c>
      <c r="S25" s="147">
        <f t="shared" si="9"/>
        <v>1.8251887500000001</v>
      </c>
      <c r="T25" s="147">
        <f t="shared" si="10"/>
        <v>1.8708184687500002</v>
      </c>
      <c r="U25" s="148">
        <f t="shared" si="11"/>
        <v>1.9175889304687503</v>
      </c>
    </row>
    <row r="26" spans="1:21" s="118" customFormat="1" ht="13.5" thickBot="1" x14ac:dyDescent="0.25">
      <c r="A26" s="1010"/>
      <c r="B26" s="112" t="s">
        <v>137</v>
      </c>
      <c r="C26" s="113" t="s">
        <v>332</v>
      </c>
      <c r="D26" s="520">
        <v>3750</v>
      </c>
      <c r="E26" s="164">
        <f t="shared" si="3"/>
        <v>4032</v>
      </c>
      <c r="F26" s="164">
        <f t="shared" si="4"/>
        <v>4234</v>
      </c>
      <c r="G26" s="164">
        <f t="shared" si="5"/>
        <v>4446</v>
      </c>
      <c r="H26" s="164">
        <f t="shared" si="6"/>
        <v>4558</v>
      </c>
      <c r="I26" s="165">
        <f t="shared" si="7"/>
        <v>4672</v>
      </c>
      <c r="J26" s="158">
        <f t="shared" si="1"/>
        <v>2194</v>
      </c>
      <c r="K26" s="159">
        <f t="shared" si="1"/>
        <v>2359</v>
      </c>
      <c r="L26" s="159">
        <f t="shared" si="1"/>
        <v>2477</v>
      </c>
      <c r="M26" s="159">
        <f t="shared" si="1"/>
        <v>2601</v>
      </c>
      <c r="N26" s="159">
        <f t="shared" si="1"/>
        <v>2667</v>
      </c>
      <c r="O26" s="168">
        <f t="shared" si="1"/>
        <v>2734</v>
      </c>
      <c r="P26" s="583">
        <v>1.5</v>
      </c>
      <c r="Q26" s="149">
        <f t="shared" si="2"/>
        <v>1.6125</v>
      </c>
      <c r="R26" s="149">
        <f t="shared" si="8"/>
        <v>1.693125</v>
      </c>
      <c r="S26" s="149">
        <f t="shared" si="9"/>
        <v>1.7777812500000001</v>
      </c>
      <c r="T26" s="149">
        <f t="shared" si="10"/>
        <v>1.82222578125</v>
      </c>
      <c r="U26" s="150">
        <f t="shared" si="11"/>
        <v>1.8677814257812499</v>
      </c>
    </row>
    <row r="27" spans="1:21" s="118" customFormat="1" ht="38.25" x14ac:dyDescent="0.2">
      <c r="A27" s="1008">
        <v>4</v>
      </c>
      <c r="B27" s="108" t="s">
        <v>333</v>
      </c>
      <c r="C27" s="109" t="s">
        <v>81</v>
      </c>
      <c r="D27" s="518">
        <v>3900</v>
      </c>
      <c r="E27" s="162">
        <f t="shared" si="3"/>
        <v>4193</v>
      </c>
      <c r="F27" s="162">
        <f t="shared" si="4"/>
        <v>4403</v>
      </c>
      <c r="G27" s="162">
        <f t="shared" si="5"/>
        <v>4624</v>
      </c>
      <c r="H27" s="162">
        <f t="shared" si="6"/>
        <v>4740</v>
      </c>
      <c r="I27" s="163">
        <f t="shared" si="7"/>
        <v>4859</v>
      </c>
      <c r="J27" s="155">
        <f t="shared" si="1"/>
        <v>2282</v>
      </c>
      <c r="K27" s="156">
        <f t="shared" si="1"/>
        <v>2453</v>
      </c>
      <c r="L27" s="156">
        <f t="shared" si="1"/>
        <v>2576</v>
      </c>
      <c r="M27" s="156">
        <f t="shared" si="1"/>
        <v>2706</v>
      </c>
      <c r="N27" s="156">
        <f t="shared" si="1"/>
        <v>2773</v>
      </c>
      <c r="O27" s="166">
        <f t="shared" si="1"/>
        <v>2843</v>
      </c>
      <c r="P27" s="581">
        <v>1.56</v>
      </c>
      <c r="Q27" s="152">
        <f t="shared" si="2"/>
        <v>1.677</v>
      </c>
      <c r="R27" s="152">
        <f t="shared" si="8"/>
        <v>1.76085</v>
      </c>
      <c r="S27" s="152">
        <f t="shared" si="9"/>
        <v>1.8488925</v>
      </c>
      <c r="T27" s="152">
        <f t="shared" si="10"/>
        <v>1.8951148125000001</v>
      </c>
      <c r="U27" s="153">
        <f t="shared" si="11"/>
        <v>1.9424926828125002</v>
      </c>
    </row>
    <row r="28" spans="1:21" s="118" customFormat="1" ht="12.75" x14ac:dyDescent="0.2">
      <c r="A28" s="1009"/>
      <c r="B28" s="110" t="s">
        <v>138</v>
      </c>
      <c r="C28" s="111" t="s">
        <v>81</v>
      </c>
      <c r="D28" s="519">
        <v>3850</v>
      </c>
      <c r="E28" s="145">
        <f t="shared" si="3"/>
        <v>4139</v>
      </c>
      <c r="F28" s="145">
        <f t="shared" si="4"/>
        <v>4346</v>
      </c>
      <c r="G28" s="145">
        <f t="shared" si="5"/>
        <v>4564</v>
      </c>
      <c r="H28" s="145">
        <f t="shared" si="6"/>
        <v>4679</v>
      </c>
      <c r="I28" s="146">
        <f t="shared" si="7"/>
        <v>4796</v>
      </c>
      <c r="J28" s="157">
        <f t="shared" si="1"/>
        <v>2253</v>
      </c>
      <c r="K28" s="154">
        <f t="shared" si="1"/>
        <v>2422</v>
      </c>
      <c r="L28" s="154">
        <f t="shared" si="1"/>
        <v>2543</v>
      </c>
      <c r="M28" s="154">
        <f t="shared" si="1"/>
        <v>2670</v>
      </c>
      <c r="N28" s="154">
        <f t="shared" si="1"/>
        <v>2738</v>
      </c>
      <c r="O28" s="167">
        <f t="shared" si="1"/>
        <v>2806</v>
      </c>
      <c r="P28" s="582">
        <v>1.54</v>
      </c>
      <c r="Q28" s="147">
        <f t="shared" si="2"/>
        <v>1.6555</v>
      </c>
      <c r="R28" s="147">
        <f t="shared" si="8"/>
        <v>1.738275</v>
      </c>
      <c r="S28" s="147">
        <f t="shared" si="9"/>
        <v>1.8251887500000001</v>
      </c>
      <c r="T28" s="147">
        <f t="shared" si="10"/>
        <v>1.8708184687500002</v>
      </c>
      <c r="U28" s="148">
        <f t="shared" si="11"/>
        <v>1.9175889304687503</v>
      </c>
    </row>
    <row r="29" spans="1:21" s="118" customFormat="1" ht="12.75" x14ac:dyDescent="0.2">
      <c r="A29" s="1009"/>
      <c r="B29" s="110" t="s">
        <v>139</v>
      </c>
      <c r="C29" s="111" t="s">
        <v>81</v>
      </c>
      <c r="D29" s="519">
        <v>3750</v>
      </c>
      <c r="E29" s="145">
        <f t="shared" si="3"/>
        <v>4032</v>
      </c>
      <c r="F29" s="145">
        <f t="shared" si="4"/>
        <v>4234</v>
      </c>
      <c r="G29" s="145">
        <f t="shared" si="5"/>
        <v>4446</v>
      </c>
      <c r="H29" s="145">
        <f t="shared" si="6"/>
        <v>4558</v>
      </c>
      <c r="I29" s="146">
        <f t="shared" si="7"/>
        <v>4672</v>
      </c>
      <c r="J29" s="157">
        <f t="shared" si="1"/>
        <v>2194</v>
      </c>
      <c r="K29" s="154">
        <f t="shared" si="1"/>
        <v>2359</v>
      </c>
      <c r="L29" s="154">
        <f t="shared" si="1"/>
        <v>2477</v>
      </c>
      <c r="M29" s="154">
        <f t="shared" si="1"/>
        <v>2601</v>
      </c>
      <c r="N29" s="154">
        <f t="shared" si="1"/>
        <v>2667</v>
      </c>
      <c r="O29" s="167">
        <f t="shared" si="1"/>
        <v>2734</v>
      </c>
      <c r="P29" s="582">
        <v>1.5</v>
      </c>
      <c r="Q29" s="147">
        <f t="shared" si="2"/>
        <v>1.6125</v>
      </c>
      <c r="R29" s="147">
        <f t="shared" si="8"/>
        <v>1.693125</v>
      </c>
      <c r="S29" s="147">
        <f t="shared" si="9"/>
        <v>1.7777812500000001</v>
      </c>
      <c r="T29" s="147">
        <f t="shared" si="10"/>
        <v>1.82222578125</v>
      </c>
      <c r="U29" s="148">
        <f t="shared" si="11"/>
        <v>1.8677814257812499</v>
      </c>
    </row>
    <row r="30" spans="1:21" s="118" customFormat="1" ht="13.5" thickBot="1" x14ac:dyDescent="0.25">
      <c r="A30" s="1010"/>
      <c r="B30" s="112" t="s">
        <v>140</v>
      </c>
      <c r="C30" s="113" t="s">
        <v>81</v>
      </c>
      <c r="D30" s="520">
        <v>3610</v>
      </c>
      <c r="E30" s="164">
        <f t="shared" si="3"/>
        <v>3881</v>
      </c>
      <c r="F30" s="164">
        <f t="shared" si="4"/>
        <v>4076</v>
      </c>
      <c r="G30" s="164">
        <f t="shared" si="5"/>
        <v>4280</v>
      </c>
      <c r="H30" s="164">
        <f t="shared" si="6"/>
        <v>4387</v>
      </c>
      <c r="I30" s="165">
        <f t="shared" si="7"/>
        <v>4497</v>
      </c>
      <c r="J30" s="158">
        <f t="shared" si="1"/>
        <v>2112</v>
      </c>
      <c r="K30" s="159">
        <f t="shared" si="1"/>
        <v>2271</v>
      </c>
      <c r="L30" s="159">
        <f t="shared" si="1"/>
        <v>2385</v>
      </c>
      <c r="M30" s="159">
        <f t="shared" si="1"/>
        <v>2504</v>
      </c>
      <c r="N30" s="159">
        <f t="shared" si="1"/>
        <v>2567</v>
      </c>
      <c r="O30" s="168">
        <f t="shared" si="1"/>
        <v>2631</v>
      </c>
      <c r="P30" s="583">
        <v>1.44</v>
      </c>
      <c r="Q30" s="149">
        <f t="shared" si="2"/>
        <v>1.548</v>
      </c>
      <c r="R30" s="149">
        <f t="shared" si="8"/>
        <v>1.6254</v>
      </c>
      <c r="S30" s="149">
        <f t="shared" si="9"/>
        <v>1.7066699999999999</v>
      </c>
      <c r="T30" s="149">
        <f t="shared" si="10"/>
        <v>1.7493367499999999</v>
      </c>
      <c r="U30" s="150">
        <f t="shared" si="11"/>
        <v>1.7930701687499999</v>
      </c>
    </row>
    <row r="31" spans="1:21" s="118" customFormat="1" ht="13.5" thickBot="1" x14ac:dyDescent="0.25">
      <c r="A31" s="305">
        <v>5</v>
      </c>
      <c r="B31" s="293" t="s">
        <v>107</v>
      </c>
      <c r="C31" s="294" t="s">
        <v>15</v>
      </c>
      <c r="D31" s="635">
        <v>2900</v>
      </c>
      <c r="E31" s="299">
        <f t="shared" si="3"/>
        <v>3118</v>
      </c>
      <c r="F31" s="299">
        <f t="shared" si="4"/>
        <v>3274</v>
      </c>
      <c r="G31" s="299">
        <f t="shared" si="5"/>
        <v>3438</v>
      </c>
      <c r="H31" s="299">
        <f t="shared" si="6"/>
        <v>3524</v>
      </c>
      <c r="I31" s="300">
        <f t="shared" si="7"/>
        <v>3613</v>
      </c>
      <c r="J31" s="297">
        <f t="shared" ref="J31:O32" si="12">ROUNDUP(D31*0.585,0)</f>
        <v>1697</v>
      </c>
      <c r="K31" s="298">
        <f t="shared" si="12"/>
        <v>1825</v>
      </c>
      <c r="L31" s="298">
        <f t="shared" si="12"/>
        <v>1916</v>
      </c>
      <c r="M31" s="298">
        <f t="shared" si="12"/>
        <v>2012</v>
      </c>
      <c r="N31" s="298">
        <f t="shared" si="12"/>
        <v>2062</v>
      </c>
      <c r="O31" s="301">
        <f t="shared" si="12"/>
        <v>2114</v>
      </c>
      <c r="P31" s="663">
        <v>1.1599999999999999</v>
      </c>
      <c r="Q31" s="302">
        <f t="shared" si="2"/>
        <v>1.2469999999999999</v>
      </c>
      <c r="R31" s="302">
        <f t="shared" si="8"/>
        <v>1.3093499999999998</v>
      </c>
      <c r="S31" s="302">
        <f t="shared" si="9"/>
        <v>1.3748174999999998</v>
      </c>
      <c r="T31" s="302">
        <f t="shared" si="10"/>
        <v>1.4091879374999998</v>
      </c>
      <c r="U31" s="303">
        <f t="shared" si="11"/>
        <v>1.4444176359374998</v>
      </c>
    </row>
    <row r="32" spans="1:21" s="118" customFormat="1" ht="13.5" thickBot="1" x14ac:dyDescent="0.25">
      <c r="A32" s="305">
        <v>6</v>
      </c>
      <c r="B32" s="293" t="s">
        <v>108</v>
      </c>
      <c r="C32" s="294" t="s">
        <v>15</v>
      </c>
      <c r="D32" s="635">
        <v>2900</v>
      </c>
      <c r="E32" s="299">
        <f t="shared" si="3"/>
        <v>3118</v>
      </c>
      <c r="F32" s="299">
        <f t="shared" si="4"/>
        <v>3274</v>
      </c>
      <c r="G32" s="299">
        <f t="shared" si="5"/>
        <v>3438</v>
      </c>
      <c r="H32" s="299">
        <f t="shared" si="6"/>
        <v>3524</v>
      </c>
      <c r="I32" s="300">
        <f t="shared" si="7"/>
        <v>3613</v>
      </c>
      <c r="J32" s="297">
        <f t="shared" si="12"/>
        <v>1697</v>
      </c>
      <c r="K32" s="298">
        <f t="shared" si="12"/>
        <v>1825</v>
      </c>
      <c r="L32" s="298">
        <f t="shared" si="12"/>
        <v>1916</v>
      </c>
      <c r="M32" s="298">
        <f t="shared" si="12"/>
        <v>2012</v>
      </c>
      <c r="N32" s="298">
        <f t="shared" si="12"/>
        <v>2062</v>
      </c>
      <c r="O32" s="301">
        <f t="shared" si="12"/>
        <v>2114</v>
      </c>
      <c r="P32" s="663">
        <v>1.1599999999999999</v>
      </c>
      <c r="Q32" s="302">
        <f t="shared" si="2"/>
        <v>1.2469999999999999</v>
      </c>
      <c r="R32" s="302">
        <f t="shared" si="8"/>
        <v>1.3093499999999998</v>
      </c>
      <c r="S32" s="302">
        <f t="shared" si="9"/>
        <v>1.3748174999999998</v>
      </c>
      <c r="T32" s="302">
        <f t="shared" si="10"/>
        <v>1.4091879374999998</v>
      </c>
      <c r="U32" s="303">
        <f t="shared" si="11"/>
        <v>1.4444176359374998</v>
      </c>
    </row>
    <row r="33" spans="1:21" x14ac:dyDescent="0.2">
      <c r="A33" s="115"/>
      <c r="B33" s="116"/>
      <c r="C33" s="117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</row>
    <row r="416" ht="15.75" thickBot="1" x14ac:dyDescent="0.3"/>
    <row r="417" spans="1:3" ht="45.75" thickBot="1" x14ac:dyDescent="0.3">
      <c r="A417" s="83"/>
      <c r="B417" s="290" t="s">
        <v>325</v>
      </c>
    </row>
    <row r="418" spans="1:3" ht="15.75" thickBot="1" x14ac:dyDescent="0.3">
      <c r="A418" s="223"/>
      <c r="B418" s="224"/>
      <c r="C418" s="225"/>
    </row>
    <row r="419" spans="1:3" x14ac:dyDescent="0.25">
      <c r="A419" s="1019" t="s">
        <v>10</v>
      </c>
      <c r="B419" s="1022" t="s">
        <v>232</v>
      </c>
      <c r="C419" s="1025" t="s">
        <v>12</v>
      </c>
    </row>
    <row r="420" spans="1:3" x14ac:dyDescent="0.25">
      <c r="A420" s="1020"/>
      <c r="B420" s="1023"/>
      <c r="C420" s="1026"/>
    </row>
    <row r="421" spans="1:3" x14ac:dyDescent="0.25">
      <c r="A421" s="1020"/>
      <c r="B421" s="1023"/>
      <c r="C421" s="1026"/>
    </row>
    <row r="422" spans="1:3" ht="15.75" thickBot="1" x14ac:dyDescent="0.3">
      <c r="A422" s="1021"/>
      <c r="B422" s="1024"/>
      <c r="C422" s="1027"/>
    </row>
    <row r="423" spans="1:3" x14ac:dyDescent="0.25">
      <c r="A423" s="226">
        <v>1</v>
      </c>
      <c r="B423" s="227" t="s">
        <v>233</v>
      </c>
      <c r="C423" s="228" t="s">
        <v>15</v>
      </c>
    </row>
    <row r="424" spans="1:3" x14ac:dyDescent="0.25">
      <c r="A424" s="229"/>
      <c r="B424" s="230" t="s">
        <v>234</v>
      </c>
      <c r="C424" s="231" t="s">
        <v>15</v>
      </c>
    </row>
    <row r="425" spans="1:3" x14ac:dyDescent="0.25">
      <c r="A425" s="229"/>
      <c r="B425" s="230" t="s">
        <v>235</v>
      </c>
      <c r="C425" s="231" t="s">
        <v>15</v>
      </c>
    </row>
    <row r="426" spans="1:3" ht="15.75" thickBot="1" x14ac:dyDescent="0.3">
      <c r="A426" s="232"/>
      <c r="B426" s="233" t="s">
        <v>236</v>
      </c>
      <c r="C426" s="234" t="s">
        <v>15</v>
      </c>
    </row>
    <row r="427" spans="1:3" x14ac:dyDescent="0.25">
      <c r="A427" s="226">
        <v>2</v>
      </c>
      <c r="B427" s="235" t="s">
        <v>237</v>
      </c>
      <c r="C427" s="236" t="s">
        <v>15</v>
      </c>
    </row>
    <row r="428" spans="1:3" x14ac:dyDescent="0.25">
      <c r="A428" s="229"/>
      <c r="B428" s="237" t="s">
        <v>109</v>
      </c>
      <c r="C428" s="238" t="s">
        <v>15</v>
      </c>
    </row>
    <row r="429" spans="1:3" x14ac:dyDescent="0.25">
      <c r="A429" s="229"/>
      <c r="B429" s="237" t="s">
        <v>110</v>
      </c>
      <c r="C429" s="238" t="s">
        <v>15</v>
      </c>
    </row>
    <row r="430" spans="1:3" ht="15.75" thickBot="1" x14ac:dyDescent="0.3">
      <c r="A430" s="232"/>
      <c r="B430" s="239" t="s">
        <v>83</v>
      </c>
      <c r="C430" s="240" t="s">
        <v>15</v>
      </c>
    </row>
    <row r="431" spans="1:3" x14ac:dyDescent="0.25">
      <c r="A431" s="226">
        <v>3</v>
      </c>
      <c r="B431" s="235" t="s">
        <v>238</v>
      </c>
      <c r="C431" s="236" t="s">
        <v>15</v>
      </c>
    </row>
    <row r="432" spans="1:3" x14ac:dyDescent="0.25">
      <c r="A432" s="229"/>
      <c r="B432" s="241" t="s">
        <v>239</v>
      </c>
      <c r="C432" s="231" t="s">
        <v>15</v>
      </c>
    </row>
    <row r="433" spans="1:3" x14ac:dyDescent="0.25">
      <c r="A433" s="229"/>
      <c r="B433" s="230" t="s">
        <v>110</v>
      </c>
      <c r="C433" s="231" t="s">
        <v>15</v>
      </c>
    </row>
    <row r="434" spans="1:3" ht="15.75" thickBot="1" x14ac:dyDescent="0.3">
      <c r="A434" s="232"/>
      <c r="B434" s="233" t="s">
        <v>83</v>
      </c>
      <c r="C434" s="234" t="s">
        <v>15</v>
      </c>
    </row>
    <row r="435" spans="1:3" ht="30" x14ac:dyDescent="0.25">
      <c r="A435" s="226">
        <v>4</v>
      </c>
      <c r="B435" s="227" t="s">
        <v>240</v>
      </c>
      <c r="C435" s="228" t="s">
        <v>15</v>
      </c>
    </row>
    <row r="436" spans="1:3" x14ac:dyDescent="0.25">
      <c r="A436" s="229"/>
      <c r="B436" s="230" t="s">
        <v>234</v>
      </c>
      <c r="C436" s="231" t="s">
        <v>15</v>
      </c>
    </row>
    <row r="437" spans="1:3" x14ac:dyDescent="0.25">
      <c r="A437" s="229"/>
      <c r="B437" s="230" t="s">
        <v>235</v>
      </c>
      <c r="C437" s="231" t="s">
        <v>15</v>
      </c>
    </row>
    <row r="438" spans="1:3" ht="15.75" thickBot="1" x14ac:dyDescent="0.3">
      <c r="A438" s="232"/>
      <c r="B438" s="233" t="s">
        <v>236</v>
      </c>
      <c r="C438" s="234" t="s">
        <v>15</v>
      </c>
    </row>
    <row r="439" spans="1:3" x14ac:dyDescent="0.25">
      <c r="A439" s="226">
        <v>5</v>
      </c>
      <c r="B439" s="227" t="s">
        <v>241</v>
      </c>
      <c r="C439" s="228" t="s">
        <v>15</v>
      </c>
    </row>
    <row r="440" spans="1:3" x14ac:dyDescent="0.25">
      <c r="A440" s="229"/>
      <c r="B440" s="241" t="s">
        <v>242</v>
      </c>
      <c r="C440" s="231" t="s">
        <v>15</v>
      </c>
    </row>
    <row r="441" spans="1:3" x14ac:dyDescent="0.25">
      <c r="A441" s="229"/>
      <c r="B441" s="230" t="s">
        <v>110</v>
      </c>
      <c r="C441" s="231" t="s">
        <v>15</v>
      </c>
    </row>
    <row r="442" spans="1:3" ht="15.75" thickBot="1" x14ac:dyDescent="0.3">
      <c r="A442" s="232"/>
      <c r="B442" s="233" t="s">
        <v>83</v>
      </c>
      <c r="C442" s="234" t="s">
        <v>15</v>
      </c>
    </row>
    <row r="443" spans="1:3" ht="30" x14ac:dyDescent="0.25">
      <c r="A443" s="226">
        <v>6</v>
      </c>
      <c r="B443" s="227" t="s">
        <v>243</v>
      </c>
      <c r="C443" s="228" t="s">
        <v>15</v>
      </c>
    </row>
    <row r="444" spans="1:3" x14ac:dyDescent="0.25">
      <c r="A444" s="229"/>
      <c r="B444" s="241" t="s">
        <v>244</v>
      </c>
      <c r="C444" s="231" t="s">
        <v>15</v>
      </c>
    </row>
    <row r="445" spans="1:3" ht="15.75" thickBot="1" x14ac:dyDescent="0.3">
      <c r="A445" s="232"/>
      <c r="B445" s="233" t="s">
        <v>83</v>
      </c>
      <c r="C445" s="234" t="s">
        <v>15</v>
      </c>
    </row>
    <row r="446" spans="1:3" x14ac:dyDescent="0.25">
      <c r="A446" s="226">
        <v>7</v>
      </c>
      <c r="B446" s="227" t="s">
        <v>245</v>
      </c>
      <c r="C446" s="228" t="s">
        <v>15</v>
      </c>
    </row>
    <row r="447" spans="1:3" x14ac:dyDescent="0.25">
      <c r="A447" s="229"/>
      <c r="B447" s="241" t="s">
        <v>234</v>
      </c>
      <c r="C447" s="231" t="s">
        <v>15</v>
      </c>
    </row>
    <row r="448" spans="1:3" x14ac:dyDescent="0.25">
      <c r="A448" s="229"/>
      <c r="B448" s="241" t="s">
        <v>246</v>
      </c>
      <c r="C448" s="231" t="s">
        <v>15</v>
      </c>
    </row>
    <row r="449" spans="1:3" ht="15.75" thickBot="1" x14ac:dyDescent="0.3">
      <c r="A449" s="232"/>
      <c r="B449" s="242" t="s">
        <v>83</v>
      </c>
      <c r="C449" s="234" t="s">
        <v>15</v>
      </c>
    </row>
    <row r="450" spans="1:3" x14ac:dyDescent="0.25">
      <c r="A450" s="226">
        <v>8</v>
      </c>
      <c r="B450" s="227" t="s">
        <v>233</v>
      </c>
      <c r="C450" s="228" t="s">
        <v>122</v>
      </c>
    </row>
    <row r="451" spans="1:3" x14ac:dyDescent="0.25">
      <c r="A451" s="229"/>
      <c r="B451" s="230" t="s">
        <v>234</v>
      </c>
      <c r="C451" s="231" t="s">
        <v>122</v>
      </c>
    </row>
    <row r="452" spans="1:3" x14ac:dyDescent="0.25">
      <c r="A452" s="229"/>
      <c r="B452" s="230" t="s">
        <v>235</v>
      </c>
      <c r="C452" s="231" t="s">
        <v>122</v>
      </c>
    </row>
    <row r="453" spans="1:3" ht="15.75" thickBot="1" x14ac:dyDescent="0.3">
      <c r="A453" s="232"/>
      <c r="B453" s="233" t="s">
        <v>236</v>
      </c>
      <c r="C453" s="234" t="s">
        <v>122</v>
      </c>
    </row>
    <row r="454" spans="1:3" x14ac:dyDescent="0.25">
      <c r="A454" s="226">
        <v>9</v>
      </c>
      <c r="B454" s="227" t="s">
        <v>247</v>
      </c>
      <c r="C454" s="228" t="s">
        <v>122</v>
      </c>
    </row>
    <row r="455" spans="1:3" x14ac:dyDescent="0.25">
      <c r="A455" s="229"/>
      <c r="B455" s="230" t="s">
        <v>248</v>
      </c>
      <c r="C455" s="231" t="s">
        <v>122</v>
      </c>
    </row>
    <row r="456" spans="1:3" x14ac:dyDescent="0.25">
      <c r="A456" s="229"/>
      <c r="B456" s="230" t="s">
        <v>249</v>
      </c>
      <c r="C456" s="231" t="s">
        <v>122</v>
      </c>
    </row>
    <row r="457" spans="1:3" ht="15.75" thickBot="1" x14ac:dyDescent="0.3">
      <c r="A457" s="232"/>
      <c r="B457" s="233" t="s">
        <v>83</v>
      </c>
      <c r="C457" s="234" t="s">
        <v>122</v>
      </c>
    </row>
    <row r="458" spans="1:3" ht="30" x14ac:dyDescent="0.25">
      <c r="A458" s="226">
        <v>10</v>
      </c>
      <c r="B458" s="227" t="s">
        <v>240</v>
      </c>
      <c r="C458" s="228" t="s">
        <v>122</v>
      </c>
    </row>
    <row r="459" spans="1:3" x14ac:dyDescent="0.25">
      <c r="A459" s="229"/>
      <c r="B459" s="230" t="s">
        <v>244</v>
      </c>
      <c r="C459" s="231" t="s">
        <v>122</v>
      </c>
    </row>
    <row r="460" spans="1:3" x14ac:dyDescent="0.25">
      <c r="A460" s="229"/>
      <c r="B460" s="230" t="s">
        <v>111</v>
      </c>
      <c r="C460" s="231" t="s">
        <v>122</v>
      </c>
    </row>
    <row r="461" spans="1:3" ht="15.75" thickBot="1" x14ac:dyDescent="0.3">
      <c r="A461" s="232"/>
      <c r="B461" s="233" t="s">
        <v>250</v>
      </c>
      <c r="C461" s="234" t="s">
        <v>122</v>
      </c>
    </row>
    <row r="462" spans="1:3" x14ac:dyDescent="0.25">
      <c r="A462" s="226">
        <v>11</v>
      </c>
      <c r="B462" s="227" t="s">
        <v>251</v>
      </c>
      <c r="C462" s="228" t="s">
        <v>122</v>
      </c>
    </row>
    <row r="463" spans="1:3" x14ac:dyDescent="0.25">
      <c r="A463" s="229"/>
      <c r="B463" s="230" t="s">
        <v>110</v>
      </c>
      <c r="C463" s="231" t="s">
        <v>122</v>
      </c>
    </row>
    <row r="464" spans="1:3" x14ac:dyDescent="0.25">
      <c r="A464" s="229"/>
      <c r="B464" s="230" t="s">
        <v>111</v>
      </c>
      <c r="C464" s="231" t="s">
        <v>122</v>
      </c>
    </row>
    <row r="465" spans="1:3" ht="15.75" thickBot="1" x14ac:dyDescent="0.3">
      <c r="A465" s="232"/>
      <c r="B465" s="233" t="s">
        <v>83</v>
      </c>
      <c r="C465" s="234" t="s">
        <v>122</v>
      </c>
    </row>
    <row r="466" spans="1:3" ht="30" x14ac:dyDescent="0.25">
      <c r="A466" s="226">
        <v>12</v>
      </c>
      <c r="B466" s="227" t="s">
        <v>252</v>
      </c>
      <c r="C466" s="228" t="s">
        <v>122</v>
      </c>
    </row>
    <row r="467" spans="1:3" x14ac:dyDescent="0.25">
      <c r="A467" s="229"/>
      <c r="B467" s="230" t="s">
        <v>244</v>
      </c>
      <c r="C467" s="231" t="s">
        <v>122</v>
      </c>
    </row>
    <row r="468" spans="1:3" ht="15.75" thickBot="1" x14ac:dyDescent="0.3">
      <c r="A468" s="232"/>
      <c r="B468" s="233" t="s">
        <v>83</v>
      </c>
      <c r="C468" s="234" t="s">
        <v>122</v>
      </c>
    </row>
    <row r="469" spans="1:3" x14ac:dyDescent="0.25">
      <c r="A469" s="226">
        <v>13</v>
      </c>
      <c r="B469" s="227" t="s">
        <v>245</v>
      </c>
      <c r="C469" s="228" t="s">
        <v>122</v>
      </c>
    </row>
    <row r="470" spans="1:3" x14ac:dyDescent="0.25">
      <c r="A470" s="229"/>
      <c r="B470" s="230" t="s">
        <v>234</v>
      </c>
      <c r="C470" s="231" t="s">
        <v>122</v>
      </c>
    </row>
    <row r="471" spans="1:3" x14ac:dyDescent="0.25">
      <c r="A471" s="229"/>
      <c r="B471" s="230" t="s">
        <v>246</v>
      </c>
      <c r="C471" s="231" t="s">
        <v>122</v>
      </c>
    </row>
    <row r="472" spans="1:3" ht="15.75" thickBot="1" x14ac:dyDescent="0.3">
      <c r="A472" s="232"/>
      <c r="B472" s="233" t="s">
        <v>83</v>
      </c>
      <c r="C472" s="234" t="s">
        <v>122</v>
      </c>
    </row>
    <row r="473" spans="1:3" x14ac:dyDescent="0.25">
      <c r="A473" s="226">
        <v>14</v>
      </c>
      <c r="B473" s="227" t="s">
        <v>253</v>
      </c>
      <c r="C473" s="228" t="s">
        <v>81</v>
      </c>
    </row>
    <row r="474" spans="1:3" x14ac:dyDescent="0.25">
      <c r="A474" s="229"/>
      <c r="B474" s="230" t="s">
        <v>254</v>
      </c>
      <c r="C474" s="231" t="s">
        <v>81</v>
      </c>
    </row>
    <row r="475" spans="1:3" x14ac:dyDescent="0.25">
      <c r="A475" s="229"/>
      <c r="B475" s="230" t="s">
        <v>255</v>
      </c>
      <c r="C475" s="231" t="s">
        <v>81</v>
      </c>
    </row>
    <row r="476" spans="1:3" ht="15.75" thickBot="1" x14ac:dyDescent="0.3">
      <c r="A476" s="232"/>
      <c r="B476" s="233" t="s">
        <v>236</v>
      </c>
      <c r="C476" s="234" t="s">
        <v>81</v>
      </c>
    </row>
    <row r="477" spans="1:3" x14ac:dyDescent="0.25">
      <c r="A477" s="226">
        <v>15</v>
      </c>
      <c r="B477" s="227" t="s">
        <v>256</v>
      </c>
      <c r="C477" s="228" t="s">
        <v>123</v>
      </c>
    </row>
    <row r="478" spans="1:3" x14ac:dyDescent="0.25">
      <c r="A478" s="229"/>
      <c r="B478" s="230" t="s">
        <v>257</v>
      </c>
      <c r="C478" s="231" t="s">
        <v>123</v>
      </c>
    </row>
    <row r="479" spans="1:3" x14ac:dyDescent="0.25">
      <c r="A479" s="229"/>
      <c r="B479" s="230" t="s">
        <v>254</v>
      </c>
      <c r="C479" s="231" t="s">
        <v>123</v>
      </c>
    </row>
    <row r="480" spans="1:3" x14ac:dyDescent="0.25">
      <c r="A480" s="229"/>
      <c r="B480" s="230" t="s">
        <v>255</v>
      </c>
      <c r="C480" s="231" t="s">
        <v>123</v>
      </c>
    </row>
    <row r="481" spans="1:3" ht="15.75" thickBot="1" x14ac:dyDescent="0.3">
      <c r="A481" s="232"/>
      <c r="B481" s="233" t="s">
        <v>236</v>
      </c>
      <c r="C481" s="234" t="s">
        <v>123</v>
      </c>
    </row>
    <row r="482" spans="1:3" ht="30" x14ac:dyDescent="0.25">
      <c r="A482" s="226">
        <v>16</v>
      </c>
      <c r="B482" s="227" t="s">
        <v>258</v>
      </c>
      <c r="C482" s="228" t="s">
        <v>81</v>
      </c>
    </row>
    <row r="483" spans="1:3" x14ac:dyDescent="0.25">
      <c r="A483" s="229"/>
      <c r="B483" s="230" t="s">
        <v>257</v>
      </c>
      <c r="C483" s="231" t="s">
        <v>81</v>
      </c>
    </row>
    <row r="484" spans="1:3" x14ac:dyDescent="0.25">
      <c r="A484" s="229"/>
      <c r="B484" s="230" t="s">
        <v>254</v>
      </c>
      <c r="C484" s="231" t="s">
        <v>81</v>
      </c>
    </row>
    <row r="485" spans="1:3" x14ac:dyDescent="0.25">
      <c r="A485" s="229"/>
      <c r="B485" s="230" t="s">
        <v>255</v>
      </c>
      <c r="C485" s="231" t="s">
        <v>81</v>
      </c>
    </row>
    <row r="486" spans="1:3" ht="15.75" thickBot="1" x14ac:dyDescent="0.3">
      <c r="A486" s="232"/>
      <c r="B486" s="233" t="s">
        <v>236</v>
      </c>
      <c r="C486" s="234" t="s">
        <v>81</v>
      </c>
    </row>
    <row r="487" spans="1:3" x14ac:dyDescent="0.25">
      <c r="A487" s="226">
        <v>17</v>
      </c>
      <c r="B487" s="227" t="s">
        <v>259</v>
      </c>
      <c r="C487" s="228" t="s">
        <v>81</v>
      </c>
    </row>
    <row r="488" spans="1:3" x14ac:dyDescent="0.25">
      <c r="A488" s="229"/>
      <c r="B488" s="230" t="s">
        <v>257</v>
      </c>
      <c r="C488" s="231" t="s">
        <v>81</v>
      </c>
    </row>
    <row r="489" spans="1:3" x14ac:dyDescent="0.25">
      <c r="A489" s="229"/>
      <c r="B489" s="230" t="s">
        <v>254</v>
      </c>
      <c r="C489" s="231" t="s">
        <v>81</v>
      </c>
    </row>
    <row r="490" spans="1:3" ht="15.75" thickBot="1" x14ac:dyDescent="0.3">
      <c r="A490" s="232"/>
      <c r="B490" s="233" t="s">
        <v>83</v>
      </c>
      <c r="C490" s="234" t="s">
        <v>81</v>
      </c>
    </row>
    <row r="491" spans="1:3" ht="30" x14ac:dyDescent="0.25">
      <c r="A491" s="226">
        <v>18</v>
      </c>
      <c r="B491" s="227" t="s">
        <v>260</v>
      </c>
      <c r="C491" s="228" t="s">
        <v>81</v>
      </c>
    </row>
    <row r="492" spans="1:3" x14ac:dyDescent="0.25">
      <c r="A492" s="229"/>
      <c r="B492" s="230" t="s">
        <v>257</v>
      </c>
      <c r="C492" s="231" t="s">
        <v>81</v>
      </c>
    </row>
    <row r="493" spans="1:3" x14ac:dyDescent="0.25">
      <c r="A493" s="229"/>
      <c r="B493" s="230" t="s">
        <v>254</v>
      </c>
      <c r="C493" s="231" t="s">
        <v>81</v>
      </c>
    </row>
    <row r="494" spans="1:3" ht="15.75" thickBot="1" x14ac:dyDescent="0.3">
      <c r="A494" s="232"/>
      <c r="B494" s="233" t="s">
        <v>83</v>
      </c>
      <c r="C494" s="234" t="s">
        <v>81</v>
      </c>
    </row>
    <row r="495" spans="1:3" x14ac:dyDescent="0.25">
      <c r="A495" s="226">
        <v>19</v>
      </c>
      <c r="B495" s="227" t="s">
        <v>261</v>
      </c>
      <c r="C495" s="228" t="s">
        <v>81</v>
      </c>
    </row>
    <row r="496" spans="1:3" x14ac:dyDescent="0.25">
      <c r="A496" s="229"/>
      <c r="B496" s="230" t="s">
        <v>105</v>
      </c>
      <c r="C496" s="231" t="s">
        <v>81</v>
      </c>
    </row>
    <row r="497" spans="1:3" ht="15.75" thickBot="1" x14ac:dyDescent="0.3">
      <c r="A497" s="232"/>
      <c r="B497" s="233" t="s">
        <v>83</v>
      </c>
      <c r="C497" s="234" t="s">
        <v>81</v>
      </c>
    </row>
    <row r="498" spans="1:3" ht="30" x14ac:dyDescent="0.25">
      <c r="A498" s="226">
        <v>20</v>
      </c>
      <c r="B498" s="227" t="s">
        <v>262</v>
      </c>
      <c r="C498" s="228" t="s">
        <v>81</v>
      </c>
    </row>
    <row r="499" spans="1:3" x14ac:dyDescent="0.25">
      <c r="A499" s="229"/>
      <c r="B499" s="230" t="s">
        <v>263</v>
      </c>
      <c r="C499" s="231" t="s">
        <v>81</v>
      </c>
    </row>
    <row r="500" spans="1:3" x14ac:dyDescent="0.25">
      <c r="A500" s="229"/>
      <c r="B500" s="230" t="s">
        <v>264</v>
      </c>
      <c r="C500" s="231" t="s">
        <v>81</v>
      </c>
    </row>
    <row r="501" spans="1:3" ht="15.75" thickBot="1" x14ac:dyDescent="0.3">
      <c r="A501" s="232"/>
      <c r="B501" s="233" t="s">
        <v>236</v>
      </c>
      <c r="C501" s="234" t="s">
        <v>81</v>
      </c>
    </row>
    <row r="502" spans="1:3" x14ac:dyDescent="0.25">
      <c r="A502" s="226">
        <v>21</v>
      </c>
      <c r="B502" s="227" t="s">
        <v>265</v>
      </c>
      <c r="C502" s="228" t="s">
        <v>123</v>
      </c>
    </row>
    <row r="503" spans="1:3" x14ac:dyDescent="0.25">
      <c r="A503" s="229"/>
      <c r="B503" s="230" t="s">
        <v>105</v>
      </c>
      <c r="C503" s="231" t="s">
        <v>123</v>
      </c>
    </row>
    <row r="504" spans="1:3" ht="15.75" thickBot="1" x14ac:dyDescent="0.3">
      <c r="A504" s="232"/>
      <c r="B504" s="233" t="s">
        <v>83</v>
      </c>
      <c r="C504" s="234" t="s">
        <v>123</v>
      </c>
    </row>
    <row r="505" spans="1:3" x14ac:dyDescent="0.25">
      <c r="A505" s="226">
        <v>22</v>
      </c>
      <c r="B505" s="227" t="s">
        <v>124</v>
      </c>
      <c r="C505" s="228" t="s">
        <v>81</v>
      </c>
    </row>
    <row r="506" spans="1:3" x14ac:dyDescent="0.25">
      <c r="A506" s="229"/>
      <c r="B506" s="230" t="s">
        <v>105</v>
      </c>
      <c r="C506" s="231" t="s">
        <v>81</v>
      </c>
    </row>
    <row r="507" spans="1:3" ht="15.75" thickBot="1" x14ac:dyDescent="0.3">
      <c r="A507" s="232"/>
      <c r="B507" s="233" t="s">
        <v>83</v>
      </c>
      <c r="C507" s="234" t="s">
        <v>81</v>
      </c>
    </row>
    <row r="508" spans="1:3" x14ac:dyDescent="0.25">
      <c r="A508" s="226">
        <v>23</v>
      </c>
      <c r="B508" s="227" t="s">
        <v>125</v>
      </c>
      <c r="C508" s="228" t="s">
        <v>126</v>
      </c>
    </row>
    <row r="509" spans="1:3" x14ac:dyDescent="0.25">
      <c r="A509" s="229"/>
      <c r="B509" s="230" t="s">
        <v>105</v>
      </c>
      <c r="C509" s="231" t="s">
        <v>126</v>
      </c>
    </row>
    <row r="510" spans="1:3" ht="15.75" thickBot="1" x14ac:dyDescent="0.3">
      <c r="A510" s="232"/>
      <c r="B510" s="233" t="s">
        <v>83</v>
      </c>
      <c r="C510" s="234" t="s">
        <v>126</v>
      </c>
    </row>
    <row r="511" spans="1:3" ht="15.75" thickBot="1" x14ac:dyDescent="0.3">
      <c r="A511" s="243">
        <v>24</v>
      </c>
      <c r="B511" s="244" t="s">
        <v>266</v>
      </c>
      <c r="C511" s="245"/>
    </row>
    <row r="512" spans="1:3" ht="15.75" thickBot="1" x14ac:dyDescent="0.3">
      <c r="A512" s="246">
        <v>25</v>
      </c>
      <c r="B512" s="247" t="s">
        <v>267</v>
      </c>
      <c r="C512" s="248" t="s">
        <v>268</v>
      </c>
    </row>
    <row r="513" spans="1:3" ht="45" x14ac:dyDescent="0.25">
      <c r="A513" s="226">
        <v>26</v>
      </c>
      <c r="B513" s="249" t="s">
        <v>269</v>
      </c>
      <c r="C513" s="228" t="s">
        <v>15</v>
      </c>
    </row>
    <row r="514" spans="1:3" x14ac:dyDescent="0.25">
      <c r="A514" s="250"/>
      <c r="B514" s="251" t="s">
        <v>242</v>
      </c>
      <c r="C514" s="252" t="s">
        <v>15</v>
      </c>
    </row>
    <row r="515" spans="1:3" x14ac:dyDescent="0.25">
      <c r="A515" s="253"/>
      <c r="B515" s="251" t="s">
        <v>244</v>
      </c>
      <c r="C515" s="252" t="s">
        <v>15</v>
      </c>
    </row>
    <row r="516" spans="1:3" ht="15.75" thickBot="1" x14ac:dyDescent="0.3">
      <c r="A516" s="254"/>
      <c r="B516" s="255" t="s">
        <v>83</v>
      </c>
      <c r="C516" s="256" t="s">
        <v>15</v>
      </c>
    </row>
    <row r="517" spans="1:3" x14ac:dyDescent="0.25">
      <c r="A517" s="257">
        <v>27</v>
      </c>
      <c r="B517" s="235" t="s">
        <v>270</v>
      </c>
      <c r="C517" s="258" t="s">
        <v>122</v>
      </c>
    </row>
    <row r="518" spans="1:3" x14ac:dyDescent="0.25">
      <c r="A518" s="253"/>
      <c r="B518" s="237" t="s">
        <v>110</v>
      </c>
      <c r="C518" s="259" t="s">
        <v>122</v>
      </c>
    </row>
    <row r="519" spans="1:3" x14ac:dyDescent="0.25">
      <c r="A519" s="253"/>
      <c r="B519" s="237" t="s">
        <v>111</v>
      </c>
      <c r="C519" s="259" t="s">
        <v>122</v>
      </c>
    </row>
    <row r="520" spans="1:3" ht="15.75" thickBot="1" x14ac:dyDescent="0.3">
      <c r="A520" s="254"/>
      <c r="B520" s="239" t="s">
        <v>83</v>
      </c>
      <c r="C520" s="260" t="s">
        <v>122</v>
      </c>
    </row>
    <row r="521" spans="1:3" x14ac:dyDescent="0.25">
      <c r="A521" s="257">
        <v>28</v>
      </c>
      <c r="B521" s="235" t="s">
        <v>271</v>
      </c>
      <c r="C521" s="258" t="s">
        <v>123</v>
      </c>
    </row>
    <row r="522" spans="1:3" x14ac:dyDescent="0.25">
      <c r="A522" s="253"/>
      <c r="B522" s="237" t="s">
        <v>257</v>
      </c>
      <c r="C522" s="259" t="s">
        <v>123</v>
      </c>
    </row>
    <row r="523" spans="1:3" x14ac:dyDescent="0.25">
      <c r="A523" s="253"/>
      <c r="B523" s="230" t="s">
        <v>105</v>
      </c>
      <c r="C523" s="259" t="s">
        <v>123</v>
      </c>
    </row>
    <row r="524" spans="1:3" ht="15.75" thickBot="1" x14ac:dyDescent="0.3">
      <c r="A524" s="254"/>
      <c r="B524" s="233" t="s">
        <v>83</v>
      </c>
      <c r="C524" s="260" t="s">
        <v>123</v>
      </c>
    </row>
    <row r="525" spans="1:3" ht="15.75" thickBot="1" x14ac:dyDescent="0.3">
      <c r="A525" s="261">
        <v>29</v>
      </c>
      <c r="B525" s="262" t="s">
        <v>272</v>
      </c>
      <c r="C525" s="263" t="s">
        <v>126</v>
      </c>
    </row>
    <row r="526" spans="1:3" x14ac:dyDescent="0.25">
      <c r="A526" s="257">
        <v>30</v>
      </c>
      <c r="B526" s="235" t="s">
        <v>273</v>
      </c>
      <c r="C526" s="258" t="s">
        <v>15</v>
      </c>
    </row>
    <row r="527" spans="1:3" x14ac:dyDescent="0.25">
      <c r="A527" s="253"/>
      <c r="B527" s="251" t="s">
        <v>242</v>
      </c>
      <c r="C527" s="259" t="s">
        <v>15</v>
      </c>
    </row>
    <row r="528" spans="1:3" x14ac:dyDescent="0.25">
      <c r="A528" s="253"/>
      <c r="B528" s="251" t="s">
        <v>244</v>
      </c>
      <c r="C528" s="259" t="s">
        <v>15</v>
      </c>
    </row>
    <row r="529" spans="1:3" ht="15.75" thickBot="1" x14ac:dyDescent="0.3">
      <c r="A529" s="254"/>
      <c r="B529" s="255" t="s">
        <v>83</v>
      </c>
      <c r="C529" s="260" t="s">
        <v>15</v>
      </c>
    </row>
    <row r="530" spans="1:3" x14ac:dyDescent="0.25">
      <c r="A530" s="257">
        <v>31</v>
      </c>
      <c r="B530" s="264" t="s">
        <v>274</v>
      </c>
      <c r="C530" s="265" t="s">
        <v>81</v>
      </c>
    </row>
    <row r="531" spans="1:3" x14ac:dyDescent="0.25">
      <c r="A531" s="253"/>
      <c r="B531" s="237" t="s">
        <v>257</v>
      </c>
      <c r="C531" s="266" t="s">
        <v>81</v>
      </c>
    </row>
    <row r="532" spans="1:3" x14ac:dyDescent="0.25">
      <c r="A532" s="253"/>
      <c r="B532" s="230" t="s">
        <v>105</v>
      </c>
      <c r="C532" s="266" t="s">
        <v>81</v>
      </c>
    </row>
    <row r="533" spans="1:3" ht="15.75" thickBot="1" x14ac:dyDescent="0.3">
      <c r="A533" s="254"/>
      <c r="B533" s="233" t="s">
        <v>83</v>
      </c>
      <c r="C533" s="267" t="s">
        <v>81</v>
      </c>
    </row>
    <row r="534" spans="1:3" x14ac:dyDescent="0.25">
      <c r="A534" s="257">
        <v>32</v>
      </c>
      <c r="B534" s="264" t="s">
        <v>275</v>
      </c>
      <c r="C534" s="265" t="s">
        <v>81</v>
      </c>
    </row>
    <row r="535" spans="1:3" x14ac:dyDescent="0.25">
      <c r="A535" s="253"/>
      <c r="B535" s="237" t="s">
        <v>263</v>
      </c>
      <c r="C535" s="266" t="s">
        <v>81</v>
      </c>
    </row>
    <row r="536" spans="1:3" x14ac:dyDescent="0.25">
      <c r="A536" s="253"/>
      <c r="B536" s="230" t="s">
        <v>106</v>
      </c>
      <c r="C536" s="266" t="s">
        <v>81</v>
      </c>
    </row>
    <row r="537" spans="1:3" ht="15.75" thickBot="1" x14ac:dyDescent="0.3">
      <c r="A537" s="254"/>
      <c r="B537" s="233" t="s">
        <v>83</v>
      </c>
      <c r="C537" s="267" t="s">
        <v>81</v>
      </c>
    </row>
    <row r="538" spans="1:3" x14ac:dyDescent="0.25">
      <c r="A538" s="257">
        <v>33</v>
      </c>
      <c r="B538" s="268" t="s">
        <v>276</v>
      </c>
      <c r="C538" s="265" t="s">
        <v>15</v>
      </c>
    </row>
    <row r="539" spans="1:3" x14ac:dyDescent="0.25">
      <c r="A539" s="253"/>
      <c r="B539" s="269" t="s">
        <v>109</v>
      </c>
      <c r="C539" s="266" t="s">
        <v>15</v>
      </c>
    </row>
    <row r="540" spans="1:3" x14ac:dyDescent="0.25">
      <c r="A540" s="253"/>
      <c r="B540" s="269" t="s">
        <v>110</v>
      </c>
      <c r="C540" s="266" t="s">
        <v>15</v>
      </c>
    </row>
    <row r="541" spans="1:3" ht="15.75" thickBot="1" x14ac:dyDescent="0.3">
      <c r="A541" s="254"/>
      <c r="B541" s="270" t="s">
        <v>277</v>
      </c>
      <c r="C541" s="267" t="s">
        <v>15</v>
      </c>
    </row>
    <row r="542" spans="1:3" x14ac:dyDescent="0.25">
      <c r="A542" s="257">
        <v>34</v>
      </c>
      <c r="B542" s="264" t="s">
        <v>278</v>
      </c>
      <c r="C542" s="265" t="s">
        <v>122</v>
      </c>
    </row>
    <row r="543" spans="1:3" x14ac:dyDescent="0.25">
      <c r="A543" s="253"/>
      <c r="B543" s="269" t="s">
        <v>110</v>
      </c>
      <c r="C543" s="266" t="s">
        <v>122</v>
      </c>
    </row>
    <row r="544" spans="1:3" x14ac:dyDescent="0.25">
      <c r="A544" s="253"/>
      <c r="B544" s="269" t="s">
        <v>111</v>
      </c>
      <c r="C544" s="266" t="s">
        <v>122</v>
      </c>
    </row>
    <row r="545" spans="1:3" ht="15.75" thickBot="1" x14ac:dyDescent="0.3">
      <c r="A545" s="254"/>
      <c r="B545" s="270" t="s">
        <v>83</v>
      </c>
      <c r="C545" s="267" t="s">
        <v>122</v>
      </c>
    </row>
    <row r="546" spans="1:3" x14ac:dyDescent="0.25">
      <c r="A546" s="257">
        <v>35</v>
      </c>
      <c r="B546" s="227" t="s">
        <v>279</v>
      </c>
      <c r="C546" s="265" t="s">
        <v>15</v>
      </c>
    </row>
    <row r="547" spans="1:3" x14ac:dyDescent="0.25">
      <c r="A547" s="253"/>
      <c r="B547" s="230" t="s">
        <v>280</v>
      </c>
      <c r="C547" s="266" t="s">
        <v>15</v>
      </c>
    </row>
    <row r="548" spans="1:3" x14ac:dyDescent="0.25">
      <c r="A548" s="253"/>
      <c r="B548" s="230" t="s">
        <v>127</v>
      </c>
      <c r="C548" s="266" t="s">
        <v>15</v>
      </c>
    </row>
    <row r="549" spans="1:3" ht="15.75" thickBot="1" x14ac:dyDescent="0.3">
      <c r="A549" s="254"/>
      <c r="B549" s="233" t="s">
        <v>281</v>
      </c>
      <c r="C549" s="267" t="s">
        <v>15</v>
      </c>
    </row>
    <row r="550" spans="1:3" ht="30" x14ac:dyDescent="0.25">
      <c r="A550" s="257">
        <v>36</v>
      </c>
      <c r="B550" s="264" t="s">
        <v>282</v>
      </c>
      <c r="C550" s="265" t="s">
        <v>15</v>
      </c>
    </row>
    <row r="551" spans="1:3" x14ac:dyDescent="0.25">
      <c r="A551" s="253"/>
      <c r="B551" s="269" t="s">
        <v>110</v>
      </c>
      <c r="C551" s="266" t="s">
        <v>15</v>
      </c>
    </row>
    <row r="552" spans="1:3" x14ac:dyDescent="0.25">
      <c r="A552" s="253"/>
      <c r="B552" s="269" t="s">
        <v>111</v>
      </c>
      <c r="C552" s="266" t="s">
        <v>15</v>
      </c>
    </row>
    <row r="553" spans="1:3" ht="15.75" thickBot="1" x14ac:dyDescent="0.3">
      <c r="A553" s="254"/>
      <c r="B553" s="270" t="s">
        <v>83</v>
      </c>
      <c r="C553" s="267" t="s">
        <v>15</v>
      </c>
    </row>
    <row r="554" spans="1:3" x14ac:dyDescent="0.25">
      <c r="A554" s="257">
        <v>37</v>
      </c>
      <c r="B554" s="264" t="s">
        <v>283</v>
      </c>
      <c r="C554" s="265" t="s">
        <v>15</v>
      </c>
    </row>
    <row r="555" spans="1:3" x14ac:dyDescent="0.25">
      <c r="A555" s="253"/>
      <c r="B555" s="269" t="s">
        <v>284</v>
      </c>
      <c r="C555" s="266" t="s">
        <v>15</v>
      </c>
    </row>
    <row r="556" spans="1:3" ht="15.75" thickBot="1" x14ac:dyDescent="0.3">
      <c r="A556" s="254"/>
      <c r="B556" s="270" t="s">
        <v>285</v>
      </c>
      <c r="C556" s="267" t="s">
        <v>15</v>
      </c>
    </row>
    <row r="557" spans="1:3" x14ac:dyDescent="0.25">
      <c r="A557" s="271">
        <v>38</v>
      </c>
      <c r="B557" s="272" t="s">
        <v>286</v>
      </c>
      <c r="C557" s="273" t="s">
        <v>15</v>
      </c>
    </row>
    <row r="558" spans="1:3" x14ac:dyDescent="0.25">
      <c r="A558" s="274"/>
      <c r="B558" s="275" t="s">
        <v>110</v>
      </c>
      <c r="C558" s="276" t="s">
        <v>15</v>
      </c>
    </row>
    <row r="559" spans="1:3" x14ac:dyDescent="0.25">
      <c r="A559" s="274"/>
      <c r="B559" s="275" t="s">
        <v>111</v>
      </c>
      <c r="C559" s="276" t="s">
        <v>15</v>
      </c>
    </row>
    <row r="560" spans="1:3" ht="15.75" thickBot="1" x14ac:dyDescent="0.3">
      <c r="A560" s="277"/>
      <c r="B560" s="278" t="s">
        <v>287</v>
      </c>
      <c r="C560" s="279" t="s">
        <v>15</v>
      </c>
    </row>
    <row r="561" spans="1:3" x14ac:dyDescent="0.25">
      <c r="A561" s="257">
        <v>39</v>
      </c>
      <c r="B561" s="264" t="s">
        <v>116</v>
      </c>
      <c r="C561" s="265" t="s">
        <v>15</v>
      </c>
    </row>
    <row r="562" spans="1:3" ht="15.75" thickBot="1" x14ac:dyDescent="0.3">
      <c r="A562" s="254"/>
      <c r="B562" s="270" t="s">
        <v>117</v>
      </c>
      <c r="C562" s="267" t="s">
        <v>15</v>
      </c>
    </row>
    <row r="563" spans="1:3" x14ac:dyDescent="0.25">
      <c r="A563" s="257">
        <v>40</v>
      </c>
      <c r="B563" s="264" t="s">
        <v>288</v>
      </c>
      <c r="C563" s="265" t="s">
        <v>81</v>
      </c>
    </row>
    <row r="564" spans="1:3" x14ac:dyDescent="0.25">
      <c r="A564" s="253"/>
      <c r="B564" s="269" t="s">
        <v>105</v>
      </c>
      <c r="C564" s="266" t="s">
        <v>81</v>
      </c>
    </row>
    <row r="565" spans="1:3" ht="15.75" thickBot="1" x14ac:dyDescent="0.3">
      <c r="A565" s="254"/>
      <c r="B565" s="270" t="s">
        <v>120</v>
      </c>
      <c r="C565" s="267" t="s">
        <v>81</v>
      </c>
    </row>
    <row r="566" spans="1:3" ht="30" x14ac:dyDescent="0.25">
      <c r="A566" s="257">
        <v>41</v>
      </c>
      <c r="B566" s="264" t="s">
        <v>289</v>
      </c>
      <c r="C566" s="265" t="s">
        <v>15</v>
      </c>
    </row>
    <row r="567" spans="1:3" x14ac:dyDescent="0.25">
      <c r="A567" s="253"/>
      <c r="B567" s="269" t="s">
        <v>110</v>
      </c>
      <c r="C567" s="266" t="s">
        <v>15</v>
      </c>
    </row>
    <row r="568" spans="1:3" x14ac:dyDescent="0.25">
      <c r="A568" s="253"/>
      <c r="B568" s="269" t="s">
        <v>111</v>
      </c>
      <c r="C568" s="266" t="s">
        <v>15</v>
      </c>
    </row>
    <row r="569" spans="1:3" ht="15.75" thickBot="1" x14ac:dyDescent="0.3">
      <c r="A569" s="254"/>
      <c r="B569" s="270" t="s">
        <v>83</v>
      </c>
      <c r="C569" s="267" t="s">
        <v>15</v>
      </c>
    </row>
    <row r="570" spans="1:3" ht="45" x14ac:dyDescent="0.25">
      <c r="A570" s="257">
        <v>42</v>
      </c>
      <c r="B570" s="264" t="s">
        <v>290</v>
      </c>
      <c r="C570" s="265" t="s">
        <v>15</v>
      </c>
    </row>
    <row r="571" spans="1:3" x14ac:dyDescent="0.25">
      <c r="A571" s="253"/>
      <c r="B571" s="269" t="s">
        <v>110</v>
      </c>
      <c r="C571" s="266" t="s">
        <v>15</v>
      </c>
    </row>
    <row r="572" spans="1:3" x14ac:dyDescent="0.25">
      <c r="A572" s="253"/>
      <c r="B572" s="269" t="s">
        <v>111</v>
      </c>
      <c r="C572" s="266" t="s">
        <v>15</v>
      </c>
    </row>
    <row r="573" spans="1:3" ht="15.75" thickBot="1" x14ac:dyDescent="0.3">
      <c r="A573" s="254"/>
      <c r="B573" s="270" t="s">
        <v>83</v>
      </c>
      <c r="C573" s="267" t="s">
        <v>15</v>
      </c>
    </row>
    <row r="574" spans="1:3" ht="30" x14ac:dyDescent="0.25">
      <c r="A574" s="257">
        <v>43</v>
      </c>
      <c r="B574" s="264" t="s">
        <v>291</v>
      </c>
      <c r="C574" s="265" t="s">
        <v>15</v>
      </c>
    </row>
    <row r="575" spans="1:3" x14ac:dyDescent="0.25">
      <c r="A575" s="253"/>
      <c r="B575" s="269" t="s">
        <v>110</v>
      </c>
      <c r="C575" s="266" t="s">
        <v>15</v>
      </c>
    </row>
    <row r="576" spans="1:3" x14ac:dyDescent="0.25">
      <c r="A576" s="253"/>
      <c r="B576" s="269" t="s">
        <v>111</v>
      </c>
      <c r="C576" s="266" t="s">
        <v>15</v>
      </c>
    </row>
    <row r="577" spans="1:3" ht="15.75" thickBot="1" x14ac:dyDescent="0.3">
      <c r="A577" s="254"/>
      <c r="B577" s="270" t="s">
        <v>83</v>
      </c>
      <c r="C577" s="267" t="s">
        <v>15</v>
      </c>
    </row>
    <row r="578" spans="1:3" ht="30" x14ac:dyDescent="0.25">
      <c r="A578" s="257">
        <v>44</v>
      </c>
      <c r="B578" s="264" t="s">
        <v>292</v>
      </c>
      <c r="C578" s="265"/>
    </row>
    <row r="579" spans="1:3" x14ac:dyDescent="0.25">
      <c r="A579" s="253"/>
      <c r="B579" s="269" t="s">
        <v>293</v>
      </c>
      <c r="C579" s="266"/>
    </row>
    <row r="580" spans="1:3" x14ac:dyDescent="0.25">
      <c r="A580" s="253"/>
      <c r="B580" s="269" t="s">
        <v>294</v>
      </c>
      <c r="C580" s="266"/>
    </row>
    <row r="581" spans="1:3" ht="15.75" thickBot="1" x14ac:dyDescent="0.3">
      <c r="A581" s="254"/>
      <c r="B581" s="270" t="s">
        <v>83</v>
      </c>
      <c r="C581" s="267"/>
    </row>
    <row r="582" spans="1:3" ht="30" x14ac:dyDescent="0.25">
      <c r="A582" s="257">
        <v>45</v>
      </c>
      <c r="B582" s="264" t="s">
        <v>295</v>
      </c>
      <c r="C582" s="265" t="s">
        <v>15</v>
      </c>
    </row>
    <row r="583" spans="1:3" x14ac:dyDescent="0.25">
      <c r="A583" s="253"/>
      <c r="B583" s="269" t="s">
        <v>110</v>
      </c>
      <c r="C583" s="266" t="s">
        <v>15</v>
      </c>
    </row>
    <row r="584" spans="1:3" x14ac:dyDescent="0.25">
      <c r="A584" s="253"/>
      <c r="B584" s="269" t="s">
        <v>111</v>
      </c>
      <c r="C584" s="266" t="s">
        <v>15</v>
      </c>
    </row>
    <row r="585" spans="1:3" ht="15.75" thickBot="1" x14ac:dyDescent="0.3">
      <c r="A585" s="254"/>
      <c r="B585" s="270" t="s">
        <v>83</v>
      </c>
      <c r="C585" s="267" t="s">
        <v>15</v>
      </c>
    </row>
    <row r="586" spans="1:3" ht="30" x14ac:dyDescent="0.25">
      <c r="A586" s="257">
        <v>46</v>
      </c>
      <c r="B586" s="264" t="s">
        <v>296</v>
      </c>
      <c r="C586" s="265"/>
    </row>
    <row r="587" spans="1:3" x14ac:dyDescent="0.25">
      <c r="A587" s="253"/>
      <c r="B587" s="269" t="s">
        <v>297</v>
      </c>
      <c r="C587" s="266"/>
    </row>
    <row r="588" spans="1:3" x14ac:dyDescent="0.25">
      <c r="A588" s="253"/>
      <c r="B588" s="269" t="s">
        <v>298</v>
      </c>
      <c r="C588" s="266"/>
    </row>
    <row r="589" spans="1:3" ht="15.75" thickBot="1" x14ac:dyDescent="0.3">
      <c r="A589" s="254"/>
      <c r="B589" s="270" t="s">
        <v>83</v>
      </c>
      <c r="C589" s="267" t="s">
        <v>299</v>
      </c>
    </row>
    <row r="590" spans="1:3" x14ac:dyDescent="0.25">
      <c r="A590" s="257">
        <v>47</v>
      </c>
      <c r="B590" s="264" t="s">
        <v>300</v>
      </c>
      <c r="C590" s="265" t="s">
        <v>81</v>
      </c>
    </row>
    <row r="591" spans="1:3" x14ac:dyDescent="0.25">
      <c r="A591" s="253"/>
      <c r="B591" s="269" t="s">
        <v>263</v>
      </c>
      <c r="C591" s="266" t="s">
        <v>81</v>
      </c>
    </row>
    <row r="592" spans="1:3" x14ac:dyDescent="0.25">
      <c r="A592" s="253"/>
      <c r="B592" s="269" t="s">
        <v>264</v>
      </c>
      <c r="C592" s="266" t="s">
        <v>81</v>
      </c>
    </row>
    <row r="593" spans="1:3" ht="15.75" thickBot="1" x14ac:dyDescent="0.3">
      <c r="A593" s="254"/>
      <c r="B593" s="270" t="s">
        <v>236</v>
      </c>
      <c r="C593" s="267" t="s">
        <v>81</v>
      </c>
    </row>
    <row r="594" spans="1:3" ht="45" x14ac:dyDescent="0.25">
      <c r="A594" s="257">
        <v>48</v>
      </c>
      <c r="B594" s="264" t="s">
        <v>301</v>
      </c>
      <c r="C594" s="265" t="s">
        <v>15</v>
      </c>
    </row>
    <row r="595" spans="1:3" x14ac:dyDescent="0.25">
      <c r="A595" s="253"/>
      <c r="B595" s="269" t="s">
        <v>110</v>
      </c>
      <c r="C595" s="266" t="s">
        <v>15</v>
      </c>
    </row>
    <row r="596" spans="1:3" x14ac:dyDescent="0.25">
      <c r="A596" s="253"/>
      <c r="B596" s="269" t="s">
        <v>111</v>
      </c>
      <c r="C596" s="266" t="s">
        <v>15</v>
      </c>
    </row>
    <row r="597" spans="1:3" ht="15.75" thickBot="1" x14ac:dyDescent="0.3">
      <c r="A597" s="254"/>
      <c r="B597" s="270" t="s">
        <v>83</v>
      </c>
      <c r="C597" s="267" t="s">
        <v>15</v>
      </c>
    </row>
    <row r="598" spans="1:3" x14ac:dyDescent="0.25">
      <c r="A598" s="271">
        <v>49</v>
      </c>
      <c r="B598" s="272" t="s">
        <v>302</v>
      </c>
      <c r="C598" s="273" t="s">
        <v>122</v>
      </c>
    </row>
    <row r="599" spans="1:3" x14ac:dyDescent="0.25">
      <c r="A599" s="274"/>
      <c r="B599" s="275" t="s">
        <v>110</v>
      </c>
      <c r="C599" s="276" t="s">
        <v>122</v>
      </c>
    </row>
    <row r="600" spans="1:3" x14ac:dyDescent="0.25">
      <c r="A600" s="274"/>
      <c r="B600" s="275" t="s">
        <v>111</v>
      </c>
      <c r="C600" s="276" t="s">
        <v>122</v>
      </c>
    </row>
    <row r="601" spans="1:3" ht="15.75" thickBot="1" x14ac:dyDescent="0.3">
      <c r="A601" s="277"/>
      <c r="B601" s="278" t="s">
        <v>83</v>
      </c>
      <c r="C601" s="279" t="s">
        <v>122</v>
      </c>
    </row>
    <row r="602" spans="1:3" ht="30" x14ac:dyDescent="0.25">
      <c r="A602" s="257">
        <v>50</v>
      </c>
      <c r="B602" s="264" t="s">
        <v>303</v>
      </c>
      <c r="C602" s="265" t="s">
        <v>81</v>
      </c>
    </row>
    <row r="603" spans="1:3" x14ac:dyDescent="0.25">
      <c r="A603" s="253"/>
      <c r="B603" s="269" t="s">
        <v>104</v>
      </c>
      <c r="C603" s="266" t="s">
        <v>81</v>
      </c>
    </row>
    <row r="604" spans="1:3" x14ac:dyDescent="0.25">
      <c r="A604" s="253"/>
      <c r="B604" s="269" t="s">
        <v>263</v>
      </c>
      <c r="C604" s="266" t="s">
        <v>81</v>
      </c>
    </row>
    <row r="605" spans="1:3" ht="15.75" thickBot="1" x14ac:dyDescent="0.3">
      <c r="A605" s="254"/>
      <c r="B605" s="270" t="s">
        <v>236</v>
      </c>
      <c r="C605" s="267" t="s">
        <v>81</v>
      </c>
    </row>
    <row r="606" spans="1:3" ht="30" x14ac:dyDescent="0.25">
      <c r="A606" s="257">
        <v>51</v>
      </c>
      <c r="B606" s="264" t="s">
        <v>304</v>
      </c>
      <c r="C606" s="265" t="s">
        <v>15</v>
      </c>
    </row>
    <row r="607" spans="1:3" x14ac:dyDescent="0.25">
      <c r="A607" s="253"/>
      <c r="B607" s="269" t="s">
        <v>109</v>
      </c>
      <c r="C607" s="266" t="s">
        <v>15</v>
      </c>
    </row>
    <row r="608" spans="1:3" x14ac:dyDescent="0.25">
      <c r="A608" s="253"/>
      <c r="B608" s="269" t="s">
        <v>110</v>
      </c>
      <c r="C608" s="266" t="s">
        <v>15</v>
      </c>
    </row>
    <row r="609" spans="1:3" ht="15.75" thickBot="1" x14ac:dyDescent="0.3">
      <c r="A609" s="254"/>
      <c r="B609" s="270" t="s">
        <v>83</v>
      </c>
      <c r="C609" s="267" t="s">
        <v>15</v>
      </c>
    </row>
    <row r="610" spans="1:3" ht="30" x14ac:dyDescent="0.25">
      <c r="A610" s="257">
        <v>52</v>
      </c>
      <c r="B610" s="264" t="s">
        <v>305</v>
      </c>
      <c r="C610" s="265" t="s">
        <v>122</v>
      </c>
    </row>
    <row r="611" spans="1:3" x14ac:dyDescent="0.25">
      <c r="A611" s="253"/>
      <c r="B611" s="269" t="s">
        <v>110</v>
      </c>
      <c r="C611" s="266" t="s">
        <v>122</v>
      </c>
    </row>
    <row r="612" spans="1:3" x14ac:dyDescent="0.25">
      <c r="A612" s="253"/>
      <c r="B612" s="269" t="s">
        <v>111</v>
      </c>
      <c r="C612" s="266" t="s">
        <v>122</v>
      </c>
    </row>
    <row r="613" spans="1:3" ht="15.75" thickBot="1" x14ac:dyDescent="0.3">
      <c r="A613" s="254"/>
      <c r="B613" s="270" t="s">
        <v>83</v>
      </c>
      <c r="C613" s="267" t="s">
        <v>122</v>
      </c>
    </row>
    <row r="614" spans="1:3" ht="30" x14ac:dyDescent="0.25">
      <c r="A614" s="257">
        <v>53</v>
      </c>
      <c r="B614" s="264" t="s">
        <v>306</v>
      </c>
      <c r="C614" s="265" t="s">
        <v>81</v>
      </c>
    </row>
    <row r="615" spans="1:3" x14ac:dyDescent="0.25">
      <c r="A615" s="253"/>
      <c r="B615" s="269" t="s">
        <v>263</v>
      </c>
      <c r="C615" s="266" t="s">
        <v>81</v>
      </c>
    </row>
    <row r="616" spans="1:3" x14ac:dyDescent="0.25">
      <c r="A616" s="253"/>
      <c r="B616" s="269" t="s">
        <v>264</v>
      </c>
      <c r="C616" s="266" t="s">
        <v>81</v>
      </c>
    </row>
    <row r="617" spans="1:3" ht="15.75" thickBot="1" x14ac:dyDescent="0.3">
      <c r="A617" s="254"/>
      <c r="B617" s="270" t="s">
        <v>236</v>
      </c>
      <c r="C617" s="267" t="s">
        <v>81</v>
      </c>
    </row>
    <row r="618" spans="1:3" ht="30" x14ac:dyDescent="0.25">
      <c r="A618" s="257">
        <v>54</v>
      </c>
      <c r="B618" s="264" t="s">
        <v>307</v>
      </c>
      <c r="C618" s="265" t="s">
        <v>15</v>
      </c>
    </row>
    <row r="619" spans="1:3" ht="30" x14ac:dyDescent="0.25">
      <c r="A619" s="253"/>
      <c r="B619" s="269" t="s">
        <v>308</v>
      </c>
      <c r="C619" s="266" t="s">
        <v>15</v>
      </c>
    </row>
    <row r="620" spans="1:3" ht="30" x14ac:dyDescent="0.25">
      <c r="A620" s="253"/>
      <c r="B620" s="269" t="s">
        <v>309</v>
      </c>
      <c r="C620" s="266" t="s">
        <v>15</v>
      </c>
    </row>
    <row r="621" spans="1:3" ht="15.75" thickBot="1" x14ac:dyDescent="0.3">
      <c r="A621" s="254"/>
      <c r="B621" s="270" t="s">
        <v>310</v>
      </c>
      <c r="C621" s="267" t="s">
        <v>15</v>
      </c>
    </row>
    <row r="622" spans="1:3" ht="30" x14ac:dyDescent="0.25">
      <c r="A622" s="257">
        <v>55</v>
      </c>
      <c r="B622" s="264" t="s">
        <v>307</v>
      </c>
      <c r="C622" s="265" t="s">
        <v>122</v>
      </c>
    </row>
    <row r="623" spans="1:3" x14ac:dyDescent="0.25">
      <c r="A623" s="253"/>
      <c r="B623" s="269" t="s">
        <v>311</v>
      </c>
      <c r="C623" s="266" t="s">
        <v>122</v>
      </c>
    </row>
    <row r="624" spans="1:3" ht="15.75" thickBot="1" x14ac:dyDescent="0.3">
      <c r="A624" s="254"/>
      <c r="B624" s="270" t="s">
        <v>310</v>
      </c>
      <c r="C624" s="267" t="s">
        <v>122</v>
      </c>
    </row>
    <row r="625" spans="1:3" x14ac:dyDescent="0.25">
      <c r="A625" s="257">
        <v>56</v>
      </c>
      <c r="B625" s="264" t="s">
        <v>312</v>
      </c>
      <c r="C625" s="265" t="s">
        <v>123</v>
      </c>
    </row>
    <row r="626" spans="1:3" x14ac:dyDescent="0.25">
      <c r="A626" s="253"/>
      <c r="B626" s="269" t="s">
        <v>311</v>
      </c>
      <c r="C626" s="266" t="s">
        <v>123</v>
      </c>
    </row>
    <row r="627" spans="1:3" ht="15.75" thickBot="1" x14ac:dyDescent="0.3">
      <c r="A627" s="254"/>
      <c r="B627" s="270" t="s">
        <v>310</v>
      </c>
      <c r="C627" s="267" t="s">
        <v>123</v>
      </c>
    </row>
    <row r="628" spans="1:3" x14ac:dyDescent="0.25">
      <c r="A628" s="257">
        <v>57</v>
      </c>
      <c r="B628" s="227" t="s">
        <v>313</v>
      </c>
      <c r="C628" s="265"/>
    </row>
    <row r="629" spans="1:3" x14ac:dyDescent="0.25">
      <c r="A629" s="253"/>
      <c r="B629" s="230" t="s">
        <v>314</v>
      </c>
      <c r="C629" s="266"/>
    </row>
    <row r="630" spans="1:3" x14ac:dyDescent="0.25">
      <c r="A630" s="253"/>
      <c r="B630" s="230" t="s">
        <v>315</v>
      </c>
      <c r="C630" s="266"/>
    </row>
    <row r="631" spans="1:3" ht="30.75" thickBot="1" x14ac:dyDescent="0.3">
      <c r="A631" s="254"/>
      <c r="B631" s="233" t="s">
        <v>316</v>
      </c>
      <c r="C631" s="267"/>
    </row>
    <row r="632" spans="1:3" x14ac:dyDescent="0.25">
      <c r="A632" s="257">
        <v>58</v>
      </c>
      <c r="B632" s="227" t="s">
        <v>317</v>
      </c>
      <c r="C632" s="265" t="s">
        <v>15</v>
      </c>
    </row>
    <row r="633" spans="1:3" x14ac:dyDescent="0.25">
      <c r="A633" s="253"/>
      <c r="B633" s="269" t="s">
        <v>110</v>
      </c>
      <c r="C633" s="266" t="s">
        <v>15</v>
      </c>
    </row>
    <row r="634" spans="1:3" x14ac:dyDescent="0.25">
      <c r="A634" s="253"/>
      <c r="B634" s="269" t="s">
        <v>111</v>
      </c>
      <c r="C634" s="266" t="s">
        <v>15</v>
      </c>
    </row>
    <row r="635" spans="1:3" ht="15.75" thickBot="1" x14ac:dyDescent="0.3">
      <c r="A635" s="254"/>
      <c r="B635" s="270" t="s">
        <v>83</v>
      </c>
      <c r="C635" s="267" t="s">
        <v>15</v>
      </c>
    </row>
    <row r="636" spans="1:3" x14ac:dyDescent="0.25">
      <c r="A636" s="257">
        <v>59</v>
      </c>
      <c r="B636" s="227" t="s">
        <v>318</v>
      </c>
      <c r="C636" s="265" t="s">
        <v>81</v>
      </c>
    </row>
    <row r="637" spans="1:3" x14ac:dyDescent="0.25">
      <c r="A637" s="253"/>
      <c r="B637" s="237" t="s">
        <v>104</v>
      </c>
      <c r="C637" s="238" t="s">
        <v>81</v>
      </c>
    </row>
    <row r="638" spans="1:3" x14ac:dyDescent="0.25">
      <c r="A638" s="253"/>
      <c r="B638" s="237" t="s">
        <v>105</v>
      </c>
      <c r="C638" s="238" t="s">
        <v>81</v>
      </c>
    </row>
    <row r="639" spans="1:3" x14ac:dyDescent="0.25">
      <c r="A639" s="253"/>
      <c r="B639" s="237" t="s">
        <v>106</v>
      </c>
      <c r="C639" s="238" t="s">
        <v>81</v>
      </c>
    </row>
    <row r="640" spans="1:3" ht="15.75" thickBot="1" x14ac:dyDescent="0.3">
      <c r="A640" s="254"/>
      <c r="B640" s="239" t="s">
        <v>83</v>
      </c>
      <c r="C640" s="240" t="s">
        <v>81</v>
      </c>
    </row>
    <row r="641" spans="1:3" ht="15.75" thickBot="1" x14ac:dyDescent="0.3">
      <c r="A641" s="280">
        <v>60</v>
      </c>
      <c r="B641" s="281" t="s">
        <v>319</v>
      </c>
      <c r="C641" s="282" t="s">
        <v>15</v>
      </c>
    </row>
    <row r="642" spans="1:3" ht="15.75" thickBot="1" x14ac:dyDescent="0.3">
      <c r="A642" s="283">
        <v>61</v>
      </c>
      <c r="B642" s="262" t="s">
        <v>319</v>
      </c>
      <c r="C642" s="284" t="s">
        <v>81</v>
      </c>
    </row>
    <row r="643" spans="1:3" ht="15.75" thickBot="1" x14ac:dyDescent="0.3">
      <c r="A643" s="280">
        <v>62</v>
      </c>
      <c r="B643" s="281" t="s">
        <v>320</v>
      </c>
      <c r="C643" s="282" t="s">
        <v>15</v>
      </c>
    </row>
    <row r="644" spans="1:3" ht="15.75" thickBot="1" x14ac:dyDescent="0.3">
      <c r="A644" s="283">
        <v>63</v>
      </c>
      <c r="B644" s="262" t="s">
        <v>320</v>
      </c>
      <c r="C644" s="284" t="s">
        <v>81</v>
      </c>
    </row>
    <row r="645" spans="1:3" ht="30.75" thickBot="1" x14ac:dyDescent="0.3">
      <c r="A645" s="280">
        <v>64</v>
      </c>
      <c r="B645" s="281" t="s">
        <v>321</v>
      </c>
      <c r="C645" s="282" t="s">
        <v>15</v>
      </c>
    </row>
    <row r="646" spans="1:3" ht="30.75" thickBot="1" x14ac:dyDescent="0.3">
      <c r="A646" s="283">
        <v>65</v>
      </c>
      <c r="B646" s="262" t="s">
        <v>321</v>
      </c>
      <c r="C646" s="284" t="s">
        <v>81</v>
      </c>
    </row>
    <row r="647" spans="1:3" ht="15.75" thickBot="1" x14ac:dyDescent="0.3">
      <c r="A647" s="280">
        <v>66</v>
      </c>
      <c r="B647" s="281" t="s">
        <v>322</v>
      </c>
      <c r="C647" s="282" t="s">
        <v>15</v>
      </c>
    </row>
    <row r="648" spans="1:3" ht="15.75" thickBot="1" x14ac:dyDescent="0.3">
      <c r="A648" s="283">
        <v>67</v>
      </c>
      <c r="B648" s="262" t="s">
        <v>322</v>
      </c>
      <c r="C648" s="284" t="s">
        <v>81</v>
      </c>
    </row>
    <row r="649" spans="1:3" ht="15.75" thickBot="1" x14ac:dyDescent="0.3">
      <c r="A649" s="83"/>
    </row>
    <row r="650" spans="1:3" ht="16.5" thickBot="1" x14ac:dyDescent="0.3">
      <c r="A650" s="285"/>
      <c r="B650" s="285"/>
      <c r="C650" s="286" t="s">
        <v>323</v>
      </c>
    </row>
    <row r="651" spans="1:3" x14ac:dyDescent="0.25">
      <c r="A651" s="285"/>
      <c r="B651" s="285"/>
      <c r="C651" s="285"/>
    </row>
    <row r="652" spans="1:3" ht="15.75" thickBot="1" x14ac:dyDescent="0.3">
      <c r="A652" s="285"/>
      <c r="B652" s="285"/>
      <c r="C652" s="285"/>
    </row>
    <row r="653" spans="1:3" ht="15.75" thickBot="1" x14ac:dyDescent="0.3">
      <c r="A653" s="1031" t="s">
        <v>324</v>
      </c>
      <c r="B653" s="1032"/>
      <c r="C653" s="1032"/>
    </row>
    <row r="654" spans="1:3" x14ac:dyDescent="0.25">
      <c r="A654" s="1019" t="s">
        <v>10</v>
      </c>
      <c r="B654" s="1022" t="s">
        <v>232</v>
      </c>
      <c r="C654" s="1025" t="s">
        <v>12</v>
      </c>
    </row>
    <row r="655" spans="1:3" x14ac:dyDescent="0.25">
      <c r="A655" s="1020"/>
      <c r="B655" s="1023"/>
      <c r="C655" s="1026"/>
    </row>
    <row r="656" spans="1:3" x14ac:dyDescent="0.25">
      <c r="A656" s="1020"/>
      <c r="B656" s="1023"/>
      <c r="C656" s="1026"/>
    </row>
    <row r="657" spans="1:3" ht="15.75" thickBot="1" x14ac:dyDescent="0.3">
      <c r="A657" s="1021"/>
      <c r="B657" s="1024"/>
      <c r="C657" s="1027"/>
    </row>
    <row r="658" spans="1:3" x14ac:dyDescent="0.25">
      <c r="A658" s="288"/>
      <c r="B658" s="288"/>
      <c r="C658" s="288"/>
    </row>
    <row r="659" spans="1:3" x14ac:dyDescent="0.25">
      <c r="A659" s="288"/>
      <c r="B659" s="288"/>
      <c r="C659" s="288"/>
    </row>
    <row r="660" spans="1:3" x14ac:dyDescent="0.25">
      <c r="A660" s="288"/>
      <c r="B660" s="288"/>
      <c r="C660" s="288"/>
    </row>
    <row r="661" spans="1:3" x14ac:dyDescent="0.25">
      <c r="A661" s="288"/>
      <c r="B661" s="288"/>
      <c r="C661" s="288"/>
    </row>
    <row r="662" spans="1:3" x14ac:dyDescent="0.25">
      <c r="A662" s="288"/>
      <c r="B662" s="288"/>
      <c r="C662" s="288"/>
    </row>
    <row r="663" spans="1:3" x14ac:dyDescent="0.25">
      <c r="A663" s="288"/>
      <c r="B663" s="288"/>
      <c r="C663" s="288"/>
    </row>
    <row r="664" spans="1:3" x14ac:dyDescent="0.25">
      <c r="A664" s="288"/>
      <c r="B664" s="288"/>
      <c r="C664" s="288"/>
    </row>
    <row r="665" spans="1:3" x14ac:dyDescent="0.25">
      <c r="A665" s="288"/>
      <c r="B665" s="288"/>
      <c r="C665" s="288"/>
    </row>
    <row r="666" spans="1:3" x14ac:dyDescent="0.25">
      <c r="A666" s="288"/>
      <c r="B666" s="288"/>
      <c r="C666" s="288"/>
    </row>
    <row r="667" spans="1:3" x14ac:dyDescent="0.25">
      <c r="A667" s="288"/>
      <c r="B667" s="288"/>
      <c r="C667" s="288"/>
    </row>
    <row r="668" spans="1:3" x14ac:dyDescent="0.25">
      <c r="A668" s="288"/>
      <c r="B668" s="288"/>
      <c r="C668" s="288"/>
    </row>
    <row r="669" spans="1:3" x14ac:dyDescent="0.25">
      <c r="A669" s="288"/>
      <c r="B669" s="288"/>
      <c r="C669" s="288"/>
    </row>
    <row r="670" spans="1:3" x14ac:dyDescent="0.25">
      <c r="A670" s="288"/>
      <c r="B670" s="288"/>
      <c r="C670" s="288"/>
    </row>
    <row r="671" spans="1:3" x14ac:dyDescent="0.25">
      <c r="A671" s="288"/>
      <c r="B671" s="288"/>
      <c r="C671" s="288"/>
    </row>
    <row r="672" spans="1:3" x14ac:dyDescent="0.25">
      <c r="A672" s="288"/>
      <c r="B672" s="288"/>
      <c r="C672" s="288"/>
    </row>
    <row r="673" spans="1:3" ht="15.75" thickBot="1" x14ac:dyDescent="0.3">
      <c r="A673" s="285"/>
      <c r="B673" s="285"/>
      <c r="C673" s="285"/>
    </row>
    <row r="674" spans="1:3" ht="16.5" thickBot="1" x14ac:dyDescent="0.3">
      <c r="A674" s="285"/>
      <c r="B674" s="285"/>
      <c r="C674" s="286" t="s">
        <v>323</v>
      </c>
    </row>
    <row r="675" spans="1:3" x14ac:dyDescent="0.25">
      <c r="A675" s="285"/>
      <c r="B675" s="285"/>
      <c r="C675" s="285"/>
    </row>
  </sheetData>
  <mergeCells count="29">
    <mergeCell ref="A11:A14"/>
    <mergeCell ref="B11:B14"/>
    <mergeCell ref="C11:C14"/>
    <mergeCell ref="A23:A26"/>
    <mergeCell ref="A15:A18"/>
    <mergeCell ref="A27:A30"/>
    <mergeCell ref="A653:C653"/>
    <mergeCell ref="A654:A657"/>
    <mergeCell ref="B654:B657"/>
    <mergeCell ref="C654:C657"/>
    <mergeCell ref="A419:A422"/>
    <mergeCell ref="B419:B422"/>
    <mergeCell ref="C419:C422"/>
    <mergeCell ref="D2:G2"/>
    <mergeCell ref="E3:G3"/>
    <mergeCell ref="E4:G4"/>
    <mergeCell ref="E5:G5"/>
    <mergeCell ref="A19:A22"/>
    <mergeCell ref="D11:I11"/>
    <mergeCell ref="D7:U8"/>
    <mergeCell ref="A9:C10"/>
    <mergeCell ref="D9:I9"/>
    <mergeCell ref="L9:N9"/>
    <mergeCell ref="P9:U9"/>
    <mergeCell ref="D10:I10"/>
    <mergeCell ref="J10:O10"/>
    <mergeCell ref="P10:U10"/>
    <mergeCell ref="J11:O11"/>
    <mergeCell ref="P11:U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C1DBB-7CC1-4A93-9E49-84C524B7AAFC}">
  <dimension ref="A3:AM55"/>
  <sheetViews>
    <sheetView zoomScale="85" zoomScaleNormal="85" workbookViewId="0">
      <pane xSplit="3" topLeftCell="D1" activePane="topRight" state="frozen"/>
      <selection activeCell="A10" sqref="A10"/>
      <selection pane="topRight" activeCell="D12" sqref="D12:O12"/>
    </sheetView>
  </sheetViews>
  <sheetFormatPr defaultRowHeight="15" x14ac:dyDescent="0.25"/>
  <cols>
    <col min="1" max="1" width="4.28515625" style="71" customWidth="1"/>
    <col min="2" max="2" width="32.28515625" style="71" customWidth="1"/>
    <col min="3" max="3" width="9.140625" style="71"/>
    <col min="4" max="16" width="8.28515625" style="71" customWidth="1"/>
    <col min="17" max="18" width="8.28515625" customWidth="1"/>
    <col min="19" max="39" width="8.28515625" style="71" customWidth="1"/>
    <col min="40" max="16384" width="9.140625" style="71"/>
  </cols>
  <sheetData>
    <row r="3" spans="1:39" ht="15.75" thickBot="1" x14ac:dyDescent="0.3"/>
    <row r="4" spans="1:39" x14ac:dyDescent="0.2">
      <c r="D4" s="118"/>
      <c r="E4" s="118"/>
      <c r="F4" s="118"/>
      <c r="G4" s="118"/>
      <c r="H4" s="118"/>
      <c r="I4" s="946" t="s">
        <v>371</v>
      </c>
      <c r="J4" s="947"/>
      <c r="K4" s="947"/>
      <c r="L4" s="947"/>
      <c r="M4" s="668" t="s">
        <v>369</v>
      </c>
      <c r="N4" s="683" t="s">
        <v>370</v>
      </c>
      <c r="O4" s="118"/>
      <c r="P4" s="118"/>
      <c r="Q4" s="118"/>
      <c r="R4" s="118"/>
      <c r="S4" s="118"/>
      <c r="T4" s="118"/>
      <c r="U4" s="118"/>
      <c r="V4" s="850" t="s">
        <v>372</v>
      </c>
      <c r="W4" s="989"/>
      <c r="X4" s="989"/>
      <c r="Y4" s="989"/>
      <c r="Z4" s="674" t="s">
        <v>369</v>
      </c>
      <c r="AA4" s="675" t="s">
        <v>370</v>
      </c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</row>
    <row r="5" spans="1:39" ht="12.75" x14ac:dyDescent="0.2">
      <c r="D5" s="118"/>
      <c r="E5" s="118"/>
      <c r="F5" s="118"/>
      <c r="G5" s="118"/>
      <c r="H5" s="118"/>
      <c r="I5" s="669"/>
      <c r="J5" s="836" t="s">
        <v>366</v>
      </c>
      <c r="K5" s="836"/>
      <c r="L5" s="836"/>
      <c r="M5" s="670">
        <v>950</v>
      </c>
      <c r="N5" s="684">
        <f>M5*0.585</f>
        <v>555.75</v>
      </c>
      <c r="O5" s="118"/>
      <c r="P5" s="118"/>
      <c r="Q5" s="118"/>
      <c r="R5" s="118"/>
      <c r="S5" s="118"/>
      <c r="T5" s="118"/>
      <c r="U5" s="118"/>
      <c r="V5" s="676"/>
      <c r="W5" s="830" t="s">
        <v>366</v>
      </c>
      <c r="X5" s="830"/>
      <c r="Y5" s="830"/>
      <c r="Z5" s="677">
        <v>1250</v>
      </c>
      <c r="AA5" s="678">
        <f>Z5*0.585</f>
        <v>731.25</v>
      </c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</row>
    <row r="6" spans="1:39" ht="12.75" x14ac:dyDescent="0.2">
      <c r="D6" s="118"/>
      <c r="E6" s="118"/>
      <c r="F6" s="118"/>
      <c r="G6" s="118"/>
      <c r="H6" s="118"/>
      <c r="I6" s="669"/>
      <c r="J6" s="838" t="s">
        <v>356</v>
      </c>
      <c r="K6" s="838"/>
      <c r="L6" s="838"/>
      <c r="M6" s="670">
        <v>347</v>
      </c>
      <c r="N6" s="684">
        <f t="shared" ref="N6" si="0">M6*0.585</f>
        <v>202.99499999999998</v>
      </c>
      <c r="O6" s="118"/>
      <c r="P6" s="118"/>
      <c r="Q6" s="118"/>
      <c r="R6" s="118"/>
      <c r="S6" s="118"/>
      <c r="T6" s="118"/>
      <c r="U6" s="118"/>
      <c r="V6" s="676"/>
      <c r="W6" s="832" t="s">
        <v>356</v>
      </c>
      <c r="X6" s="832"/>
      <c r="Y6" s="832"/>
      <c r="Z6" s="677">
        <f>AC11*2/12</f>
        <v>416.66666666666669</v>
      </c>
      <c r="AA6" s="678">
        <f t="shared" ref="AA6" si="1">Z6*0.585</f>
        <v>243.75</v>
      </c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</row>
    <row r="7" spans="1:39" ht="13.5" thickBot="1" x14ac:dyDescent="0.25">
      <c r="D7" s="118"/>
      <c r="E7" s="118"/>
      <c r="F7" s="118"/>
      <c r="G7" s="118"/>
      <c r="H7" s="118"/>
      <c r="I7" s="672"/>
      <c r="J7" s="828" t="s">
        <v>367</v>
      </c>
      <c r="K7" s="828"/>
      <c r="L7" s="828"/>
      <c r="M7" s="673">
        <v>1450</v>
      </c>
      <c r="N7" s="685">
        <f>M7-M7*0.1</f>
        <v>1305</v>
      </c>
      <c r="O7" s="118"/>
      <c r="P7" s="118"/>
      <c r="Q7" s="118"/>
      <c r="R7" s="118"/>
      <c r="S7" s="118"/>
      <c r="T7" s="118"/>
      <c r="U7" s="118"/>
      <c r="V7" s="680"/>
      <c r="W7" s="834" t="s">
        <v>367</v>
      </c>
      <c r="X7" s="834"/>
      <c r="Y7" s="834"/>
      <c r="Z7" s="681">
        <v>1450</v>
      </c>
      <c r="AA7" s="682">
        <f>Z7-Z7*0.1</f>
        <v>1305</v>
      </c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</row>
    <row r="8" spans="1:39" ht="13.5" thickBot="1" x14ac:dyDescent="0.25"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</row>
    <row r="9" spans="1:39" ht="12.75" customHeight="1" x14ac:dyDescent="0.2">
      <c r="D9" s="959">
        <v>2021</v>
      </c>
      <c r="E9" s="959"/>
      <c r="F9" s="959"/>
      <c r="G9" s="959"/>
      <c r="H9" s="959"/>
      <c r="I9" s="960"/>
      <c r="J9" s="963" t="s">
        <v>373</v>
      </c>
      <c r="K9" s="964"/>
      <c r="L9" s="964"/>
      <c r="M9" s="964"/>
      <c r="N9" s="964"/>
      <c r="O9" s="965"/>
      <c r="P9" s="969" t="s">
        <v>375</v>
      </c>
      <c r="Q9" s="969"/>
      <c r="R9" s="969"/>
      <c r="S9" s="969"/>
      <c r="T9" s="969"/>
      <c r="U9" s="970"/>
      <c r="V9" s="975" t="s">
        <v>374</v>
      </c>
      <c r="W9" s="976"/>
      <c r="X9" s="976"/>
      <c r="Y9" s="976"/>
      <c r="Z9" s="976"/>
      <c r="AA9" s="976"/>
      <c r="AB9" s="976"/>
      <c r="AC9" s="976"/>
      <c r="AD9" s="976"/>
      <c r="AE9" s="976"/>
      <c r="AF9" s="976"/>
      <c r="AG9" s="976"/>
      <c r="AH9" s="976"/>
      <c r="AI9" s="976"/>
      <c r="AJ9" s="976"/>
      <c r="AK9" s="976"/>
      <c r="AL9" s="976"/>
      <c r="AM9" s="977"/>
    </row>
    <row r="10" spans="1:39" ht="13.5" customHeight="1" thickBot="1" x14ac:dyDescent="0.25">
      <c r="D10" s="961"/>
      <c r="E10" s="961"/>
      <c r="F10" s="961"/>
      <c r="G10" s="961"/>
      <c r="H10" s="961"/>
      <c r="I10" s="962"/>
      <c r="J10" s="966"/>
      <c r="K10" s="967"/>
      <c r="L10" s="967"/>
      <c r="M10" s="967"/>
      <c r="N10" s="967"/>
      <c r="O10" s="968"/>
      <c r="P10" s="971"/>
      <c r="Q10" s="971"/>
      <c r="R10" s="971"/>
      <c r="S10" s="971"/>
      <c r="T10" s="971"/>
      <c r="U10" s="972"/>
      <c r="V10" s="978"/>
      <c r="W10" s="979"/>
      <c r="X10" s="979"/>
      <c r="Y10" s="979"/>
      <c r="Z10" s="979"/>
      <c r="AA10" s="979"/>
      <c r="AB10" s="979"/>
      <c r="AC10" s="979"/>
      <c r="AD10" s="979"/>
      <c r="AE10" s="979"/>
      <c r="AF10" s="979"/>
      <c r="AG10" s="979"/>
      <c r="AH10" s="979"/>
      <c r="AI10" s="979"/>
      <c r="AJ10" s="979"/>
      <c r="AK10" s="979"/>
      <c r="AL10" s="979"/>
      <c r="AM10" s="980"/>
    </row>
    <row r="11" spans="1:39" ht="13.5" thickBot="1" x14ac:dyDescent="0.25">
      <c r="D11" s="125" t="s">
        <v>30</v>
      </c>
      <c r="E11" s="126">
        <v>2300</v>
      </c>
      <c r="F11" s="953"/>
      <c r="G11" s="954"/>
      <c r="H11" s="955"/>
      <c r="I11" s="128"/>
      <c r="J11" s="1001" t="s">
        <v>31</v>
      </c>
      <c r="K11" s="951"/>
      <c r="L11" s="951"/>
      <c r="M11" s="951"/>
      <c r="N11" s="951"/>
      <c r="O11" s="952"/>
      <c r="P11" s="125" t="s">
        <v>30</v>
      </c>
      <c r="Q11" s="126">
        <v>2550</v>
      </c>
      <c r="R11" s="953"/>
      <c r="S11" s="954"/>
      <c r="T11" s="955"/>
      <c r="U11" s="128"/>
      <c r="V11" s="951" t="s">
        <v>31</v>
      </c>
      <c r="W11" s="951"/>
      <c r="X11" s="951"/>
      <c r="Y11" s="951"/>
      <c r="Z11" s="951"/>
      <c r="AA11" s="952"/>
      <c r="AB11" s="125" t="s">
        <v>30</v>
      </c>
      <c r="AC11" s="126">
        <v>2500</v>
      </c>
      <c r="AD11" s="953"/>
      <c r="AE11" s="954"/>
      <c r="AF11" s="955"/>
      <c r="AG11" s="128"/>
      <c r="AH11" s="1001" t="s">
        <v>31</v>
      </c>
      <c r="AI11" s="951"/>
      <c r="AJ11" s="951"/>
      <c r="AK11" s="951"/>
      <c r="AL11" s="951"/>
      <c r="AM11" s="952"/>
    </row>
    <row r="12" spans="1:39" ht="27.75" customHeight="1" thickBot="1" x14ac:dyDescent="0.25">
      <c r="D12" s="1011" t="s">
        <v>33</v>
      </c>
      <c r="E12" s="1012"/>
      <c r="F12" s="1012"/>
      <c r="G12" s="1012"/>
      <c r="H12" s="1012"/>
      <c r="I12" s="1013"/>
      <c r="J12" s="1014" t="s">
        <v>377</v>
      </c>
      <c r="K12" s="1015"/>
      <c r="L12" s="1015"/>
      <c r="M12" s="1015"/>
      <c r="N12" s="1015"/>
      <c r="O12" s="1016"/>
      <c r="P12" s="1005" t="s">
        <v>32</v>
      </c>
      <c r="Q12" s="1006"/>
      <c r="R12" s="1006"/>
      <c r="S12" s="1006"/>
      <c r="T12" s="1006"/>
      <c r="U12" s="1007"/>
      <c r="V12" s="1039" t="s">
        <v>32</v>
      </c>
      <c r="W12" s="999"/>
      <c r="X12" s="999"/>
      <c r="Y12" s="999"/>
      <c r="Z12" s="999"/>
      <c r="AA12" s="1000"/>
      <c r="AB12" s="998" t="s">
        <v>32</v>
      </c>
      <c r="AC12" s="999"/>
      <c r="AD12" s="999"/>
      <c r="AE12" s="999"/>
      <c r="AF12" s="999"/>
      <c r="AG12" s="1000"/>
      <c r="AH12" s="998" t="s">
        <v>32</v>
      </c>
      <c r="AI12" s="999"/>
      <c r="AJ12" s="999"/>
      <c r="AK12" s="999"/>
      <c r="AL12" s="999"/>
      <c r="AM12" s="1000"/>
    </row>
    <row r="13" spans="1:39" ht="28.5" customHeight="1" x14ac:dyDescent="0.2">
      <c r="A13" s="1089" t="s">
        <v>10</v>
      </c>
      <c r="B13" s="1080" t="s">
        <v>11</v>
      </c>
      <c r="C13" s="1082" t="s">
        <v>12</v>
      </c>
      <c r="D13" s="986" t="s">
        <v>387</v>
      </c>
      <c r="E13" s="987"/>
      <c r="F13" s="987"/>
      <c r="G13" s="987"/>
      <c r="H13" s="987"/>
      <c r="I13" s="988"/>
      <c r="J13" s="993" t="s">
        <v>378</v>
      </c>
      <c r="K13" s="994"/>
      <c r="L13" s="994"/>
      <c r="M13" s="994"/>
      <c r="N13" s="994"/>
      <c r="O13" s="994"/>
      <c r="P13" s="981" t="s">
        <v>376</v>
      </c>
      <c r="Q13" s="982"/>
      <c r="R13" s="982"/>
      <c r="S13" s="982"/>
      <c r="T13" s="982"/>
      <c r="U13" s="983"/>
      <c r="V13" s="984" t="s">
        <v>202</v>
      </c>
      <c r="W13" s="984"/>
      <c r="X13" s="984"/>
      <c r="Y13" s="984"/>
      <c r="Z13" s="984"/>
      <c r="AA13" s="984"/>
      <c r="AB13" s="981" t="s">
        <v>379</v>
      </c>
      <c r="AC13" s="982"/>
      <c r="AD13" s="982"/>
      <c r="AE13" s="982"/>
      <c r="AF13" s="982"/>
      <c r="AG13" s="983"/>
      <c r="AH13" s="987" t="s">
        <v>71</v>
      </c>
      <c r="AI13" s="987"/>
      <c r="AJ13" s="987"/>
      <c r="AK13" s="987"/>
      <c r="AL13" s="987"/>
      <c r="AM13" s="988"/>
    </row>
    <row r="14" spans="1:39" x14ac:dyDescent="0.2">
      <c r="A14" s="1089"/>
      <c r="B14" s="1080"/>
      <c r="C14" s="1082"/>
      <c r="D14" s="6" t="s">
        <v>27</v>
      </c>
      <c r="E14" s="1" t="s">
        <v>0</v>
      </c>
      <c r="F14" s="1" t="s">
        <v>1</v>
      </c>
      <c r="G14" s="1" t="s">
        <v>2</v>
      </c>
      <c r="H14" s="1" t="s">
        <v>3</v>
      </c>
      <c r="I14" s="2" t="s">
        <v>28</v>
      </c>
      <c r="J14" s="6" t="s">
        <v>27</v>
      </c>
      <c r="K14" s="1" t="s">
        <v>0</v>
      </c>
      <c r="L14" s="1" t="s">
        <v>1</v>
      </c>
      <c r="M14" s="1" t="s">
        <v>2</v>
      </c>
      <c r="N14" s="1" t="s">
        <v>3</v>
      </c>
      <c r="O14" s="693" t="s">
        <v>28</v>
      </c>
      <c r="P14" s="6" t="s">
        <v>27</v>
      </c>
      <c r="Q14" s="1" t="s">
        <v>0</v>
      </c>
      <c r="R14" s="1" t="s">
        <v>1</v>
      </c>
      <c r="S14" s="1" t="s">
        <v>2</v>
      </c>
      <c r="T14" s="1" t="s">
        <v>3</v>
      </c>
      <c r="U14" s="2" t="s">
        <v>28</v>
      </c>
      <c r="V14" s="65" t="s">
        <v>27</v>
      </c>
      <c r="W14" s="1" t="s">
        <v>0</v>
      </c>
      <c r="X14" s="1" t="s">
        <v>1</v>
      </c>
      <c r="Y14" s="1" t="s">
        <v>2</v>
      </c>
      <c r="Z14" s="1" t="s">
        <v>3</v>
      </c>
      <c r="AA14" s="693" t="s">
        <v>28</v>
      </c>
      <c r="AB14" s="6" t="s">
        <v>27</v>
      </c>
      <c r="AC14" s="1" t="s">
        <v>0</v>
      </c>
      <c r="AD14" s="1" t="s">
        <v>1</v>
      </c>
      <c r="AE14" s="1" t="s">
        <v>2</v>
      </c>
      <c r="AF14" s="1" t="s">
        <v>3</v>
      </c>
      <c r="AG14" s="2" t="s">
        <v>28</v>
      </c>
      <c r="AH14" s="65" t="s">
        <v>27</v>
      </c>
      <c r="AI14" s="1" t="s">
        <v>0</v>
      </c>
      <c r="AJ14" s="1" t="s">
        <v>1</v>
      </c>
      <c r="AK14" s="1" t="s">
        <v>2</v>
      </c>
      <c r="AL14" s="1" t="s">
        <v>3</v>
      </c>
      <c r="AM14" s="2" t="s">
        <v>28</v>
      </c>
    </row>
    <row r="15" spans="1:39" x14ac:dyDescent="0.2">
      <c r="A15" s="1089"/>
      <c r="B15" s="1080"/>
      <c r="C15" s="1082"/>
      <c r="D15" s="7" t="s">
        <v>29</v>
      </c>
      <c r="E15" s="3">
        <v>7.4999999999999997E-2</v>
      </c>
      <c r="F15" s="4">
        <v>0.05</v>
      </c>
      <c r="G15" s="4">
        <v>0.05</v>
      </c>
      <c r="H15" s="3">
        <v>2.5000000000000001E-2</v>
      </c>
      <c r="I15" s="5">
        <v>2.5000000000000001E-2</v>
      </c>
      <c r="J15" s="7" t="s">
        <v>29</v>
      </c>
      <c r="K15" s="3">
        <v>7.4999999999999997E-2</v>
      </c>
      <c r="L15" s="4">
        <v>0.05</v>
      </c>
      <c r="M15" s="4">
        <v>0.05</v>
      </c>
      <c r="N15" s="3">
        <v>2.5000000000000001E-2</v>
      </c>
      <c r="O15" s="694">
        <v>2.5000000000000001E-2</v>
      </c>
      <c r="P15" s="7" t="s">
        <v>29</v>
      </c>
      <c r="Q15" s="3">
        <v>7.4999999999999997E-2</v>
      </c>
      <c r="R15" s="4">
        <v>0.05</v>
      </c>
      <c r="S15" s="4">
        <v>0.05</v>
      </c>
      <c r="T15" s="3">
        <v>2.5000000000000001E-2</v>
      </c>
      <c r="U15" s="5">
        <v>2.5000000000000001E-2</v>
      </c>
      <c r="V15" s="66" t="s">
        <v>29</v>
      </c>
      <c r="W15" s="3">
        <v>7.4999999999999997E-2</v>
      </c>
      <c r="X15" s="4">
        <v>0.05</v>
      </c>
      <c r="Y15" s="4">
        <v>0.05</v>
      </c>
      <c r="Z15" s="3">
        <v>2.5000000000000001E-2</v>
      </c>
      <c r="AA15" s="694">
        <v>2.5000000000000001E-2</v>
      </c>
      <c r="AB15" s="7" t="s">
        <v>29</v>
      </c>
      <c r="AC15" s="3">
        <v>7.4999999999999997E-2</v>
      </c>
      <c r="AD15" s="4">
        <v>0.05</v>
      </c>
      <c r="AE15" s="4">
        <v>0.05</v>
      </c>
      <c r="AF15" s="3">
        <v>2.5000000000000001E-2</v>
      </c>
      <c r="AG15" s="5">
        <v>2.5000000000000001E-2</v>
      </c>
      <c r="AH15" s="66" t="s">
        <v>29</v>
      </c>
      <c r="AI15" s="3">
        <v>7.4999999999999997E-2</v>
      </c>
      <c r="AJ15" s="4">
        <v>0.05</v>
      </c>
      <c r="AK15" s="4">
        <v>0.05</v>
      </c>
      <c r="AL15" s="3">
        <v>2.5000000000000001E-2</v>
      </c>
      <c r="AM15" s="5">
        <v>2.5000000000000001E-2</v>
      </c>
    </row>
    <row r="16" spans="1:39" x14ac:dyDescent="0.2">
      <c r="A16" s="1089"/>
      <c r="B16" s="1080"/>
      <c r="C16" s="1082"/>
      <c r="D16" s="8" t="s">
        <v>4</v>
      </c>
      <c r="E16" s="9" t="s">
        <v>5</v>
      </c>
      <c r="F16" s="9" t="s">
        <v>6</v>
      </c>
      <c r="G16" s="9" t="s">
        <v>7</v>
      </c>
      <c r="H16" s="9" t="s">
        <v>8</v>
      </c>
      <c r="I16" s="10" t="s">
        <v>9</v>
      </c>
      <c r="J16" s="8" t="s">
        <v>4</v>
      </c>
      <c r="K16" s="9" t="s">
        <v>5</v>
      </c>
      <c r="L16" s="9" t="s">
        <v>6</v>
      </c>
      <c r="M16" s="9" t="s">
        <v>7</v>
      </c>
      <c r="N16" s="9" t="s">
        <v>8</v>
      </c>
      <c r="O16" s="695" t="s">
        <v>9</v>
      </c>
      <c r="P16" s="8" t="s">
        <v>4</v>
      </c>
      <c r="Q16" s="9" t="s">
        <v>5</v>
      </c>
      <c r="R16" s="9" t="s">
        <v>6</v>
      </c>
      <c r="S16" s="9" t="s">
        <v>7</v>
      </c>
      <c r="T16" s="9" t="s">
        <v>8</v>
      </c>
      <c r="U16" s="10" t="s">
        <v>9</v>
      </c>
      <c r="V16" s="67" t="s">
        <v>4</v>
      </c>
      <c r="W16" s="9" t="s">
        <v>5</v>
      </c>
      <c r="X16" s="9" t="s">
        <v>6</v>
      </c>
      <c r="Y16" s="9" t="s">
        <v>7</v>
      </c>
      <c r="Z16" s="9" t="s">
        <v>8</v>
      </c>
      <c r="AA16" s="695" t="s">
        <v>9</v>
      </c>
      <c r="AB16" s="8" t="s">
        <v>4</v>
      </c>
      <c r="AC16" s="9" t="s">
        <v>5</v>
      </c>
      <c r="AD16" s="9" t="s">
        <v>6</v>
      </c>
      <c r="AE16" s="9" t="s">
        <v>7</v>
      </c>
      <c r="AF16" s="9" t="s">
        <v>8</v>
      </c>
      <c r="AG16" s="10" t="s">
        <v>9</v>
      </c>
      <c r="AH16" s="67" t="s">
        <v>4</v>
      </c>
      <c r="AI16" s="9" t="s">
        <v>5</v>
      </c>
      <c r="AJ16" s="9" t="s">
        <v>6</v>
      </c>
      <c r="AK16" s="9" t="s">
        <v>7</v>
      </c>
      <c r="AL16" s="9" t="s">
        <v>8</v>
      </c>
      <c r="AM16" s="10" t="s">
        <v>9</v>
      </c>
    </row>
    <row r="17" spans="1:39" ht="15.75" thickBot="1" x14ac:dyDescent="0.25">
      <c r="A17" s="72">
        <v>1</v>
      </c>
      <c r="B17" s="72" t="s">
        <v>82</v>
      </c>
      <c r="C17" s="70" t="s">
        <v>81</v>
      </c>
      <c r="D17" s="87">
        <v>2881.25</v>
      </c>
      <c r="E17" s="88">
        <v>3097.75</v>
      </c>
      <c r="F17" s="88">
        <v>3252.75</v>
      </c>
      <c r="G17" s="88">
        <v>3415.75</v>
      </c>
      <c r="H17" s="88">
        <v>3528.75</v>
      </c>
      <c r="I17" s="91">
        <v>3646.375</v>
      </c>
      <c r="J17" s="87">
        <v>2881.25</v>
      </c>
      <c r="K17" s="88">
        <v>3097.75</v>
      </c>
      <c r="L17" s="88">
        <v>3252.75</v>
      </c>
      <c r="M17" s="88">
        <v>3415.75</v>
      </c>
      <c r="N17" s="88">
        <v>3528.75</v>
      </c>
      <c r="O17" s="688">
        <v>3646.375</v>
      </c>
      <c r="P17" s="577">
        <f>J17-D17</f>
        <v>0</v>
      </c>
      <c r="Q17" s="516">
        <f t="shared" ref="Q17:U17" si="2">K17-E17</f>
        <v>0</v>
      </c>
      <c r="R17" s="516">
        <f t="shared" si="2"/>
        <v>0</v>
      </c>
      <c r="S17" s="516">
        <f t="shared" si="2"/>
        <v>0</v>
      </c>
      <c r="T17" s="516">
        <f t="shared" si="2"/>
        <v>0</v>
      </c>
      <c r="U17" s="517">
        <f t="shared" si="2"/>
        <v>0</v>
      </c>
      <c r="V17" s="85">
        <v>3900</v>
      </c>
      <c r="W17" s="79">
        <f>ROUNDUP(V17*$W$26+V17,0)</f>
        <v>4193</v>
      </c>
      <c r="X17" s="79">
        <f>ROUNDUP(W17*$X$26+W17,0)</f>
        <v>4403</v>
      </c>
      <c r="Y17" s="79">
        <f>ROUNDUP(X17*$Y$26+X17,0)</f>
        <v>4624</v>
      </c>
      <c r="Z17" s="79">
        <f>ROUNDUP(Y17*$Z$26+Y17,0)</f>
        <v>4740</v>
      </c>
      <c r="AA17" s="309">
        <f>ROUNDUP(Z17*$AA$26+Z17,0)</f>
        <v>4859</v>
      </c>
      <c r="AB17" s="696">
        <f>V17-D17</f>
        <v>1018.75</v>
      </c>
      <c r="AC17" s="697">
        <f t="shared" ref="AC17:AG17" si="3">W17-E17</f>
        <v>1095.25</v>
      </c>
      <c r="AD17" s="697">
        <f t="shared" si="3"/>
        <v>1150.25</v>
      </c>
      <c r="AE17" s="697">
        <f t="shared" si="3"/>
        <v>1208.25</v>
      </c>
      <c r="AF17" s="697">
        <f t="shared" si="3"/>
        <v>1211.25</v>
      </c>
      <c r="AG17" s="698">
        <f t="shared" si="3"/>
        <v>1212.625</v>
      </c>
      <c r="AH17" s="689">
        <v>1.56</v>
      </c>
      <c r="AI17" s="94">
        <f>AH17*$AI$26+AH17</f>
        <v>1.677</v>
      </c>
      <c r="AJ17" s="94">
        <f>AI17*$AJ$26+AI17</f>
        <v>1.76085</v>
      </c>
      <c r="AK17" s="94">
        <f>AJ17*$AK$26+AJ17</f>
        <v>1.8488925</v>
      </c>
      <c r="AL17" s="94">
        <f>AK17*$AL$26+AK17</f>
        <v>1.8951148125000001</v>
      </c>
      <c r="AM17" s="95">
        <f>AL17*$AM$26+AL17</f>
        <v>1.9424926828125002</v>
      </c>
    </row>
    <row r="19" spans="1:39" ht="15" customHeight="1" thickBot="1" x14ac:dyDescent="0.3"/>
    <row r="20" spans="1:39" ht="12.75" customHeight="1" x14ac:dyDescent="0.2">
      <c r="D20" s="959">
        <v>2021</v>
      </c>
      <c r="E20" s="959"/>
      <c r="F20" s="959"/>
      <c r="G20" s="959"/>
      <c r="H20" s="959"/>
      <c r="I20" s="960"/>
      <c r="J20" s="963" t="s">
        <v>373</v>
      </c>
      <c r="K20" s="964"/>
      <c r="L20" s="964"/>
      <c r="M20" s="964"/>
      <c r="N20" s="964"/>
      <c r="O20" s="965"/>
      <c r="P20" s="969" t="s">
        <v>375</v>
      </c>
      <c r="Q20" s="969"/>
      <c r="R20" s="969"/>
      <c r="S20" s="969"/>
      <c r="T20" s="969"/>
      <c r="U20" s="970"/>
      <c r="V20" s="975" t="s">
        <v>374</v>
      </c>
      <c r="W20" s="976"/>
      <c r="X20" s="976"/>
      <c r="Y20" s="976"/>
      <c r="Z20" s="976"/>
      <c r="AA20" s="976"/>
      <c r="AB20" s="976"/>
      <c r="AC20" s="976"/>
      <c r="AD20" s="976"/>
      <c r="AE20" s="976"/>
      <c r="AF20" s="976"/>
      <c r="AG20" s="976"/>
      <c r="AH20" s="976"/>
      <c r="AI20" s="976"/>
      <c r="AJ20" s="976"/>
      <c r="AK20" s="976"/>
      <c r="AL20" s="976"/>
      <c r="AM20" s="977"/>
    </row>
    <row r="21" spans="1:39" ht="13.5" customHeight="1" thickBot="1" x14ac:dyDescent="0.25">
      <c r="D21" s="961"/>
      <c r="E21" s="961"/>
      <c r="F21" s="961"/>
      <c r="G21" s="961"/>
      <c r="H21" s="961"/>
      <c r="I21" s="962"/>
      <c r="J21" s="966"/>
      <c r="K21" s="967"/>
      <c r="L21" s="967"/>
      <c r="M21" s="967"/>
      <c r="N21" s="967"/>
      <c r="O21" s="968"/>
      <c r="P21" s="971"/>
      <c r="Q21" s="971"/>
      <c r="R21" s="971"/>
      <c r="S21" s="971"/>
      <c r="T21" s="971"/>
      <c r="U21" s="972"/>
      <c r="V21" s="978"/>
      <c r="W21" s="979"/>
      <c r="X21" s="979"/>
      <c r="Y21" s="979"/>
      <c r="Z21" s="979"/>
      <c r="AA21" s="979"/>
      <c r="AB21" s="979"/>
      <c r="AC21" s="979"/>
      <c r="AD21" s="979"/>
      <c r="AE21" s="979"/>
      <c r="AF21" s="979"/>
      <c r="AG21" s="979"/>
      <c r="AH21" s="979"/>
      <c r="AI21" s="979"/>
      <c r="AJ21" s="979"/>
      <c r="AK21" s="979"/>
      <c r="AL21" s="979"/>
      <c r="AM21" s="980"/>
    </row>
    <row r="22" spans="1:39" ht="13.5" thickBot="1" x14ac:dyDescent="0.25">
      <c r="D22" s="125" t="s">
        <v>30</v>
      </c>
      <c r="E22" s="126">
        <v>2300</v>
      </c>
      <c r="F22" s="953"/>
      <c r="G22" s="954"/>
      <c r="H22" s="955"/>
      <c r="I22" s="128"/>
      <c r="J22" s="1001" t="s">
        <v>31</v>
      </c>
      <c r="K22" s="951"/>
      <c r="L22" s="951"/>
      <c r="M22" s="951"/>
      <c r="N22" s="951"/>
      <c r="O22" s="952"/>
      <c r="P22" s="125" t="s">
        <v>30</v>
      </c>
      <c r="Q22" s="126">
        <v>2550</v>
      </c>
      <c r="R22" s="953"/>
      <c r="S22" s="954"/>
      <c r="T22" s="955"/>
      <c r="U22" s="128"/>
      <c r="V22" s="951" t="s">
        <v>31</v>
      </c>
      <c r="W22" s="951"/>
      <c r="X22" s="951"/>
      <c r="Y22" s="951"/>
      <c r="Z22" s="951"/>
      <c r="AA22" s="952"/>
      <c r="AB22" s="125" t="s">
        <v>30</v>
      </c>
      <c r="AC22" s="126">
        <v>2500</v>
      </c>
      <c r="AD22" s="953"/>
      <c r="AE22" s="954"/>
      <c r="AF22" s="955"/>
      <c r="AG22" s="128"/>
      <c r="AH22" s="1001" t="s">
        <v>31</v>
      </c>
      <c r="AI22" s="951"/>
      <c r="AJ22" s="951"/>
      <c r="AK22" s="951"/>
      <c r="AL22" s="951"/>
      <c r="AM22" s="952"/>
    </row>
    <row r="23" spans="1:39" ht="13.5" thickBot="1" x14ac:dyDescent="0.25">
      <c r="D23" s="1011" t="s">
        <v>33</v>
      </c>
      <c r="E23" s="1012"/>
      <c r="F23" s="1012"/>
      <c r="G23" s="1012"/>
      <c r="H23" s="1012"/>
      <c r="I23" s="1013"/>
      <c r="J23" s="1014" t="s">
        <v>377</v>
      </c>
      <c r="K23" s="1015"/>
      <c r="L23" s="1015"/>
      <c r="M23" s="1015"/>
      <c r="N23" s="1015"/>
      <c r="O23" s="1016"/>
      <c r="P23" s="1005" t="s">
        <v>32</v>
      </c>
      <c r="Q23" s="1006"/>
      <c r="R23" s="1006"/>
      <c r="S23" s="1006"/>
      <c r="T23" s="1006"/>
      <c r="U23" s="1007"/>
      <c r="V23" s="1039" t="s">
        <v>32</v>
      </c>
      <c r="W23" s="999"/>
      <c r="X23" s="999"/>
      <c r="Y23" s="999"/>
      <c r="Z23" s="999"/>
      <c r="AA23" s="1000"/>
      <c r="AB23" s="998" t="s">
        <v>32</v>
      </c>
      <c r="AC23" s="999"/>
      <c r="AD23" s="999"/>
      <c r="AE23" s="999"/>
      <c r="AF23" s="999"/>
      <c r="AG23" s="1000"/>
      <c r="AH23" s="998" t="s">
        <v>32</v>
      </c>
      <c r="AI23" s="999"/>
      <c r="AJ23" s="999"/>
      <c r="AK23" s="999"/>
      <c r="AL23" s="999"/>
      <c r="AM23" s="1000"/>
    </row>
    <row r="24" spans="1:39" ht="33.75" customHeight="1" x14ac:dyDescent="0.2">
      <c r="A24" s="1083" t="s">
        <v>10</v>
      </c>
      <c r="B24" s="1085" t="s">
        <v>11</v>
      </c>
      <c r="C24" s="1087" t="s">
        <v>12</v>
      </c>
      <c r="D24" s="986" t="s">
        <v>388</v>
      </c>
      <c r="E24" s="987"/>
      <c r="F24" s="987"/>
      <c r="G24" s="987"/>
      <c r="H24" s="987"/>
      <c r="I24" s="988"/>
      <c r="J24" s="993" t="s">
        <v>378</v>
      </c>
      <c r="K24" s="994"/>
      <c r="L24" s="994"/>
      <c r="M24" s="994"/>
      <c r="N24" s="994"/>
      <c r="O24" s="994"/>
      <c r="P24" s="981" t="s">
        <v>376</v>
      </c>
      <c r="Q24" s="982"/>
      <c r="R24" s="982"/>
      <c r="S24" s="982"/>
      <c r="T24" s="982"/>
      <c r="U24" s="983"/>
      <c r="V24" s="984" t="s">
        <v>202</v>
      </c>
      <c r="W24" s="984"/>
      <c r="X24" s="984"/>
      <c r="Y24" s="984"/>
      <c r="Z24" s="984"/>
      <c r="AA24" s="984"/>
      <c r="AB24" s="981" t="s">
        <v>379</v>
      </c>
      <c r="AC24" s="982"/>
      <c r="AD24" s="982"/>
      <c r="AE24" s="982"/>
      <c r="AF24" s="982"/>
      <c r="AG24" s="983"/>
      <c r="AH24" s="987" t="s">
        <v>71</v>
      </c>
      <c r="AI24" s="987"/>
      <c r="AJ24" s="987"/>
      <c r="AK24" s="987"/>
      <c r="AL24" s="987"/>
      <c r="AM24" s="988"/>
    </row>
    <row r="25" spans="1:39" x14ac:dyDescent="0.2">
      <c r="A25" s="1084"/>
      <c r="B25" s="1086"/>
      <c r="C25" s="1088"/>
      <c r="D25" s="6" t="s">
        <v>27</v>
      </c>
      <c r="E25" s="1" t="s">
        <v>0</v>
      </c>
      <c r="F25" s="1" t="s">
        <v>1</v>
      </c>
      <c r="G25" s="1" t="s">
        <v>2</v>
      </c>
      <c r="H25" s="1" t="s">
        <v>3</v>
      </c>
      <c r="I25" s="2" t="s">
        <v>28</v>
      </c>
      <c r="J25" s="6" t="s">
        <v>27</v>
      </c>
      <c r="K25" s="1" t="s">
        <v>0</v>
      </c>
      <c r="L25" s="1" t="s">
        <v>1</v>
      </c>
      <c r="M25" s="1" t="s">
        <v>2</v>
      </c>
      <c r="N25" s="1" t="s">
        <v>3</v>
      </c>
      <c r="O25" s="693" t="s">
        <v>28</v>
      </c>
      <c r="P25" s="6" t="s">
        <v>27</v>
      </c>
      <c r="Q25" s="1" t="s">
        <v>0</v>
      </c>
      <c r="R25" s="1" t="s">
        <v>1</v>
      </c>
      <c r="S25" s="1" t="s">
        <v>2</v>
      </c>
      <c r="T25" s="1" t="s">
        <v>3</v>
      </c>
      <c r="U25" s="2" t="s">
        <v>28</v>
      </c>
      <c r="V25" s="65" t="s">
        <v>27</v>
      </c>
      <c r="W25" s="1" t="s">
        <v>0</v>
      </c>
      <c r="X25" s="1" t="s">
        <v>1</v>
      </c>
      <c r="Y25" s="1" t="s">
        <v>2</v>
      </c>
      <c r="Z25" s="1" t="s">
        <v>3</v>
      </c>
      <c r="AA25" s="693" t="s">
        <v>28</v>
      </c>
      <c r="AB25" s="6" t="s">
        <v>27</v>
      </c>
      <c r="AC25" s="1" t="s">
        <v>0</v>
      </c>
      <c r="AD25" s="1" t="s">
        <v>1</v>
      </c>
      <c r="AE25" s="1" t="s">
        <v>2</v>
      </c>
      <c r="AF25" s="1" t="s">
        <v>3</v>
      </c>
      <c r="AG25" s="2" t="s">
        <v>28</v>
      </c>
      <c r="AH25" s="65" t="s">
        <v>27</v>
      </c>
      <c r="AI25" s="1" t="s">
        <v>0</v>
      </c>
      <c r="AJ25" s="1" t="s">
        <v>1</v>
      </c>
      <c r="AK25" s="1" t="s">
        <v>2</v>
      </c>
      <c r="AL25" s="1" t="s">
        <v>3</v>
      </c>
      <c r="AM25" s="2" t="s">
        <v>28</v>
      </c>
    </row>
    <row r="26" spans="1:39" x14ac:dyDescent="0.2">
      <c r="A26" s="1084"/>
      <c r="B26" s="1086"/>
      <c r="C26" s="1088"/>
      <c r="D26" s="7" t="s">
        <v>29</v>
      </c>
      <c r="E26" s="3">
        <v>7.4999999999999997E-2</v>
      </c>
      <c r="F26" s="4">
        <v>0.05</v>
      </c>
      <c r="G26" s="4">
        <v>0.05</v>
      </c>
      <c r="H26" s="3">
        <v>2.5000000000000001E-2</v>
      </c>
      <c r="I26" s="5">
        <v>2.5000000000000001E-2</v>
      </c>
      <c r="J26" s="7" t="s">
        <v>29</v>
      </c>
      <c r="K26" s="3">
        <v>7.4999999999999997E-2</v>
      </c>
      <c r="L26" s="4">
        <v>0.05</v>
      </c>
      <c r="M26" s="4">
        <v>0.05</v>
      </c>
      <c r="N26" s="3">
        <v>2.5000000000000001E-2</v>
      </c>
      <c r="O26" s="694">
        <v>2.5000000000000001E-2</v>
      </c>
      <c r="P26" s="7" t="s">
        <v>29</v>
      </c>
      <c r="Q26" s="3">
        <v>7.4999999999999997E-2</v>
      </c>
      <c r="R26" s="4">
        <v>0.05</v>
      </c>
      <c r="S26" s="4">
        <v>0.05</v>
      </c>
      <c r="T26" s="3">
        <v>2.5000000000000001E-2</v>
      </c>
      <c r="U26" s="5">
        <v>2.5000000000000001E-2</v>
      </c>
      <c r="V26" s="66" t="s">
        <v>29</v>
      </c>
      <c r="W26" s="3">
        <v>7.4999999999999997E-2</v>
      </c>
      <c r="X26" s="4">
        <v>0.05</v>
      </c>
      <c r="Y26" s="4">
        <v>0.05</v>
      </c>
      <c r="Z26" s="3">
        <v>2.5000000000000001E-2</v>
      </c>
      <c r="AA26" s="694">
        <v>2.5000000000000001E-2</v>
      </c>
      <c r="AB26" s="7" t="s">
        <v>29</v>
      </c>
      <c r="AC26" s="3">
        <v>7.4999999999999997E-2</v>
      </c>
      <c r="AD26" s="4">
        <v>0.05</v>
      </c>
      <c r="AE26" s="4">
        <v>0.05</v>
      </c>
      <c r="AF26" s="3">
        <v>2.5000000000000001E-2</v>
      </c>
      <c r="AG26" s="5">
        <v>2.5000000000000001E-2</v>
      </c>
      <c r="AH26" s="66" t="s">
        <v>29</v>
      </c>
      <c r="AI26" s="3">
        <v>7.4999999999999997E-2</v>
      </c>
      <c r="AJ26" s="4">
        <v>0.05</v>
      </c>
      <c r="AK26" s="4">
        <v>0.05</v>
      </c>
      <c r="AL26" s="3">
        <v>2.5000000000000001E-2</v>
      </c>
      <c r="AM26" s="5">
        <v>2.5000000000000001E-2</v>
      </c>
    </row>
    <row r="27" spans="1:39" x14ac:dyDescent="0.2">
      <c r="A27" s="1084"/>
      <c r="B27" s="1086"/>
      <c r="C27" s="1088"/>
      <c r="D27" s="8" t="s">
        <v>4</v>
      </c>
      <c r="E27" s="9" t="s">
        <v>5</v>
      </c>
      <c r="F27" s="9" t="s">
        <v>6</v>
      </c>
      <c r="G27" s="9" t="s">
        <v>7</v>
      </c>
      <c r="H27" s="9" t="s">
        <v>8</v>
      </c>
      <c r="I27" s="10" t="s">
        <v>9</v>
      </c>
      <c r="J27" s="8" t="s">
        <v>4</v>
      </c>
      <c r="K27" s="9" t="s">
        <v>5</v>
      </c>
      <c r="L27" s="9" t="s">
        <v>6</v>
      </c>
      <c r="M27" s="9" t="s">
        <v>7</v>
      </c>
      <c r="N27" s="9" t="s">
        <v>8</v>
      </c>
      <c r="O27" s="695" t="s">
        <v>9</v>
      </c>
      <c r="P27" s="8" t="s">
        <v>4</v>
      </c>
      <c r="Q27" s="9" t="s">
        <v>5</v>
      </c>
      <c r="R27" s="9" t="s">
        <v>6</v>
      </c>
      <c r="S27" s="9" t="s">
        <v>7</v>
      </c>
      <c r="T27" s="9" t="s">
        <v>8</v>
      </c>
      <c r="U27" s="10" t="s">
        <v>9</v>
      </c>
      <c r="V27" s="67" t="s">
        <v>4</v>
      </c>
      <c r="W27" s="9" t="s">
        <v>5</v>
      </c>
      <c r="X27" s="9" t="s">
        <v>6</v>
      </c>
      <c r="Y27" s="9" t="s">
        <v>7</v>
      </c>
      <c r="Z27" s="9" t="s">
        <v>8</v>
      </c>
      <c r="AA27" s="695" t="s">
        <v>9</v>
      </c>
      <c r="AB27" s="8" t="s">
        <v>4</v>
      </c>
      <c r="AC27" s="9" t="s">
        <v>5</v>
      </c>
      <c r="AD27" s="9" t="s">
        <v>6</v>
      </c>
      <c r="AE27" s="9" t="s">
        <v>7</v>
      </c>
      <c r="AF27" s="9" t="s">
        <v>8</v>
      </c>
      <c r="AG27" s="10" t="s">
        <v>9</v>
      </c>
      <c r="AH27" s="67" t="s">
        <v>4</v>
      </c>
      <c r="AI27" s="9" t="s">
        <v>5</v>
      </c>
      <c r="AJ27" s="9" t="s">
        <v>6</v>
      </c>
      <c r="AK27" s="9" t="s">
        <v>7</v>
      </c>
      <c r="AL27" s="9" t="s">
        <v>8</v>
      </c>
      <c r="AM27" s="10" t="s">
        <v>9</v>
      </c>
    </row>
    <row r="28" spans="1:39" ht="25.5" x14ac:dyDescent="0.2">
      <c r="A28" s="1084">
        <v>1</v>
      </c>
      <c r="B28" s="73" t="s">
        <v>96</v>
      </c>
      <c r="C28" s="101" t="s">
        <v>81</v>
      </c>
      <c r="D28" s="87">
        <v>2881.25</v>
      </c>
      <c r="E28" s="88">
        <v>3097.75</v>
      </c>
      <c r="F28" s="88">
        <v>3252.75</v>
      </c>
      <c r="G28" s="88">
        <v>3415.75</v>
      </c>
      <c r="H28" s="88">
        <v>3528.75</v>
      </c>
      <c r="I28" s="91">
        <v>3646.375</v>
      </c>
      <c r="J28" s="523">
        <v>2881.25</v>
      </c>
      <c r="K28" s="704">
        <v>3097.75</v>
      </c>
      <c r="L28" s="704">
        <v>3252.75</v>
      </c>
      <c r="M28" s="704">
        <v>3415.75</v>
      </c>
      <c r="N28" s="704">
        <v>3528.75</v>
      </c>
      <c r="O28" s="707">
        <v>3646.375</v>
      </c>
      <c r="P28" s="576">
        <f>J28-D28</f>
        <v>0</v>
      </c>
      <c r="Q28" s="514">
        <f t="shared" ref="Q28:U43" si="4">K28-E28</f>
        <v>0</v>
      </c>
      <c r="R28" s="514">
        <f t="shared" si="4"/>
        <v>0</v>
      </c>
      <c r="S28" s="514">
        <f t="shared" si="4"/>
        <v>0</v>
      </c>
      <c r="T28" s="514">
        <f t="shared" si="4"/>
        <v>0</v>
      </c>
      <c r="U28" s="515">
        <f t="shared" si="4"/>
        <v>0</v>
      </c>
      <c r="V28" s="85">
        <v>3900</v>
      </c>
      <c r="W28" s="79">
        <f>ROUNDUP(V28*$W$26+V28,0)</f>
        <v>4193</v>
      </c>
      <c r="X28" s="79">
        <f>ROUNDUP(W28*$X$26+W28,0)</f>
        <v>4403</v>
      </c>
      <c r="Y28" s="79">
        <f>ROUNDUP(X28*$Y$26+X28,0)</f>
        <v>4624</v>
      </c>
      <c r="Z28" s="79">
        <f>ROUNDUP(Y28*$Z$26+Y28,0)</f>
        <v>4740</v>
      </c>
      <c r="AA28" s="309">
        <f>ROUNDUP(Z28*$AA$26+Z28,0)</f>
        <v>4859</v>
      </c>
      <c r="AB28" s="687">
        <f>V28-D28</f>
        <v>1018.75</v>
      </c>
      <c r="AC28" s="690">
        <f t="shared" ref="AC28:AG43" si="5">W28-E28</f>
        <v>1095.25</v>
      </c>
      <c r="AD28" s="690">
        <f t="shared" si="5"/>
        <v>1150.25</v>
      </c>
      <c r="AE28" s="690">
        <f t="shared" si="5"/>
        <v>1208.25</v>
      </c>
      <c r="AF28" s="690">
        <f t="shared" si="5"/>
        <v>1211.25</v>
      </c>
      <c r="AG28" s="699">
        <f t="shared" si="5"/>
        <v>1212.625</v>
      </c>
      <c r="AH28" s="689">
        <v>1.56</v>
      </c>
      <c r="AI28" s="94">
        <f>AH28*$AI$26+AH28</f>
        <v>1.677</v>
      </c>
      <c r="AJ28" s="94">
        <f>AI28*$AJ$26+AI28</f>
        <v>1.76085</v>
      </c>
      <c r="AK28" s="94">
        <f>AJ28*$AK$26+AJ28</f>
        <v>1.8488925</v>
      </c>
      <c r="AL28" s="94">
        <f>AK28*$AL$26+AK28</f>
        <v>1.8951148125000001</v>
      </c>
      <c r="AM28" s="95">
        <f>AL28*$AM$26+AL28</f>
        <v>1.9424926828125002</v>
      </c>
    </row>
    <row r="29" spans="1:39" x14ac:dyDescent="0.2">
      <c r="A29" s="1084"/>
      <c r="B29" s="73" t="s">
        <v>103</v>
      </c>
      <c r="C29" s="101"/>
      <c r="D29" s="87">
        <v>2899.375</v>
      </c>
      <c r="E29" s="88">
        <v>3017.25</v>
      </c>
      <c r="F29" s="88">
        <v>3168.25</v>
      </c>
      <c r="G29" s="88">
        <v>3326.75</v>
      </c>
      <c r="H29" s="88">
        <v>3437.75</v>
      </c>
      <c r="I29" s="91">
        <v>3552.875</v>
      </c>
      <c r="J29" s="523">
        <v>2899.375</v>
      </c>
      <c r="K29" s="704">
        <v>3017.25</v>
      </c>
      <c r="L29" s="704">
        <v>3168.25</v>
      </c>
      <c r="M29" s="704">
        <v>3326.75</v>
      </c>
      <c r="N29" s="704">
        <v>3437.75</v>
      </c>
      <c r="O29" s="707">
        <v>3552.875</v>
      </c>
      <c r="P29" s="576">
        <f t="shared" ref="P29:U53" si="6">J29-D29</f>
        <v>0</v>
      </c>
      <c r="Q29" s="514">
        <f t="shared" si="4"/>
        <v>0</v>
      </c>
      <c r="R29" s="514">
        <f t="shared" si="4"/>
        <v>0</v>
      </c>
      <c r="S29" s="514">
        <f t="shared" si="4"/>
        <v>0</v>
      </c>
      <c r="T29" s="514">
        <f t="shared" si="4"/>
        <v>0</v>
      </c>
      <c r="U29" s="515">
        <f t="shared" si="4"/>
        <v>0</v>
      </c>
      <c r="V29" s="85">
        <v>3750</v>
      </c>
      <c r="W29" s="79">
        <f t="shared" ref="W29:W53" si="7">ROUNDUP(V29*$W$26+V29,0)</f>
        <v>4032</v>
      </c>
      <c r="X29" s="79">
        <f t="shared" ref="X29:X53" si="8">ROUNDUP(W29*$X$26+W29,0)</f>
        <v>4234</v>
      </c>
      <c r="Y29" s="79">
        <f t="shared" ref="Y29:Y52" si="9">ROUNDUP(X29*$Y$26+X29,0)</f>
        <v>4446</v>
      </c>
      <c r="Z29" s="79">
        <f t="shared" ref="Z29:Z53" si="10">ROUNDUP(Y29*$Z$26+Y29,0)</f>
        <v>4558</v>
      </c>
      <c r="AA29" s="309">
        <f t="shared" ref="AA29:AA53" si="11">ROUNDUP(Z29*$AA$26+Z29,0)</f>
        <v>4672</v>
      </c>
      <c r="AB29" s="687">
        <f t="shared" ref="AB29:AG53" si="12">V29-D29</f>
        <v>850.625</v>
      </c>
      <c r="AC29" s="690">
        <f t="shared" si="5"/>
        <v>1014.75</v>
      </c>
      <c r="AD29" s="690">
        <f t="shared" si="5"/>
        <v>1065.75</v>
      </c>
      <c r="AE29" s="690">
        <f t="shared" si="5"/>
        <v>1119.25</v>
      </c>
      <c r="AF29" s="690">
        <f t="shared" si="5"/>
        <v>1120.25</v>
      </c>
      <c r="AG29" s="699">
        <f t="shared" si="5"/>
        <v>1119.125</v>
      </c>
      <c r="AH29" s="689">
        <v>1.5</v>
      </c>
      <c r="AI29" s="94">
        <f t="shared" ref="AI29:AI53" si="13">AH29*$AI$26+AH29</f>
        <v>1.6125</v>
      </c>
      <c r="AJ29" s="94">
        <f t="shared" ref="AJ29:AJ53" si="14">AI29*$AJ$26+AI29</f>
        <v>1.693125</v>
      </c>
      <c r="AK29" s="94">
        <f t="shared" ref="AK29:AK53" si="15">AJ29*$AK$26+AJ29</f>
        <v>1.7777812500000001</v>
      </c>
      <c r="AL29" s="94">
        <f t="shared" ref="AL29:AL53" si="16">AK29*$AL$26+AK29</f>
        <v>1.82222578125</v>
      </c>
      <c r="AM29" s="95">
        <f t="shared" ref="AM29:AM53" si="17">AL29*$AM$26+AL29</f>
        <v>1.8677814257812499</v>
      </c>
    </row>
    <row r="30" spans="1:39" x14ac:dyDescent="0.2">
      <c r="A30" s="1084"/>
      <c r="B30" s="74" t="s">
        <v>79</v>
      </c>
      <c r="C30" s="101" t="s">
        <v>80</v>
      </c>
      <c r="D30" s="87">
        <v>2799.375</v>
      </c>
      <c r="E30" s="88">
        <v>2909.75</v>
      </c>
      <c r="F30" s="88">
        <v>3055.25</v>
      </c>
      <c r="G30" s="88">
        <v>3208.25</v>
      </c>
      <c r="H30" s="88">
        <v>3316.25</v>
      </c>
      <c r="I30" s="91">
        <v>3428.375</v>
      </c>
      <c r="J30" s="523">
        <v>2799.375</v>
      </c>
      <c r="K30" s="704">
        <v>2909.75</v>
      </c>
      <c r="L30" s="704">
        <v>3055.25</v>
      </c>
      <c r="M30" s="704">
        <v>3208.25</v>
      </c>
      <c r="N30" s="704">
        <v>3316.25</v>
      </c>
      <c r="O30" s="707">
        <v>3428.375</v>
      </c>
      <c r="P30" s="576">
        <f t="shared" si="6"/>
        <v>0</v>
      </c>
      <c r="Q30" s="514">
        <f t="shared" si="4"/>
        <v>0</v>
      </c>
      <c r="R30" s="514">
        <f t="shared" si="4"/>
        <v>0</v>
      </c>
      <c r="S30" s="514">
        <f t="shared" si="4"/>
        <v>0</v>
      </c>
      <c r="T30" s="514">
        <f t="shared" si="4"/>
        <v>0</v>
      </c>
      <c r="U30" s="515">
        <f t="shared" si="4"/>
        <v>0</v>
      </c>
      <c r="V30" s="85">
        <v>3550</v>
      </c>
      <c r="W30" s="79">
        <f t="shared" si="7"/>
        <v>3817</v>
      </c>
      <c r="X30" s="79">
        <f t="shared" si="8"/>
        <v>4008</v>
      </c>
      <c r="Y30" s="79">
        <f t="shared" si="9"/>
        <v>4209</v>
      </c>
      <c r="Z30" s="79">
        <f t="shared" si="10"/>
        <v>4315</v>
      </c>
      <c r="AA30" s="309">
        <f t="shared" si="11"/>
        <v>4423</v>
      </c>
      <c r="AB30" s="687">
        <f t="shared" si="12"/>
        <v>750.625</v>
      </c>
      <c r="AC30" s="690">
        <f t="shared" si="5"/>
        <v>907.25</v>
      </c>
      <c r="AD30" s="690">
        <f t="shared" si="5"/>
        <v>952.75</v>
      </c>
      <c r="AE30" s="690">
        <f t="shared" si="5"/>
        <v>1000.75</v>
      </c>
      <c r="AF30" s="690">
        <f t="shared" si="5"/>
        <v>998.75</v>
      </c>
      <c r="AG30" s="699">
        <f t="shared" si="5"/>
        <v>994.625</v>
      </c>
      <c r="AH30" s="689">
        <v>1.42</v>
      </c>
      <c r="AI30" s="94">
        <f t="shared" si="13"/>
        <v>1.5265</v>
      </c>
      <c r="AJ30" s="94">
        <f t="shared" si="14"/>
        <v>1.6028249999999999</v>
      </c>
      <c r="AK30" s="94">
        <f t="shared" si="15"/>
        <v>1.68296625</v>
      </c>
      <c r="AL30" s="94">
        <f t="shared" si="16"/>
        <v>1.72504040625</v>
      </c>
      <c r="AM30" s="95">
        <f t="shared" si="17"/>
        <v>1.7681664164062501</v>
      </c>
    </row>
    <row r="31" spans="1:39" x14ac:dyDescent="0.2">
      <c r="A31" s="1079">
        <v>2</v>
      </c>
      <c r="B31" s="75" t="s">
        <v>75</v>
      </c>
      <c r="C31" s="101" t="s">
        <v>80</v>
      </c>
      <c r="D31" s="87">
        <v>2899.375</v>
      </c>
      <c r="E31" s="88">
        <v>3017.25</v>
      </c>
      <c r="F31" s="88">
        <v>3168.25</v>
      </c>
      <c r="G31" s="88">
        <v>3326.75</v>
      </c>
      <c r="H31" s="88">
        <v>3437.75</v>
      </c>
      <c r="I31" s="91">
        <v>3552.875</v>
      </c>
      <c r="J31" s="523">
        <v>2899.375</v>
      </c>
      <c r="K31" s="704">
        <v>3017.25</v>
      </c>
      <c r="L31" s="704">
        <v>3168.25</v>
      </c>
      <c r="M31" s="704">
        <v>3326.75</v>
      </c>
      <c r="N31" s="704">
        <v>3437.75</v>
      </c>
      <c r="O31" s="707">
        <v>3552.875</v>
      </c>
      <c r="P31" s="576">
        <f t="shared" si="6"/>
        <v>0</v>
      </c>
      <c r="Q31" s="514">
        <f t="shared" si="4"/>
        <v>0</v>
      </c>
      <c r="R31" s="514">
        <f t="shared" si="4"/>
        <v>0</v>
      </c>
      <c r="S31" s="514">
        <f t="shared" si="4"/>
        <v>0</v>
      </c>
      <c r="T31" s="514">
        <f t="shared" si="4"/>
        <v>0</v>
      </c>
      <c r="U31" s="515">
        <f t="shared" si="4"/>
        <v>0</v>
      </c>
      <c r="V31" s="85">
        <v>3750</v>
      </c>
      <c r="W31" s="79">
        <f t="shared" si="7"/>
        <v>4032</v>
      </c>
      <c r="X31" s="79">
        <f t="shared" si="8"/>
        <v>4234</v>
      </c>
      <c r="Y31" s="79">
        <f t="shared" si="9"/>
        <v>4446</v>
      </c>
      <c r="Z31" s="79">
        <f t="shared" si="10"/>
        <v>4558</v>
      </c>
      <c r="AA31" s="309">
        <f t="shared" si="11"/>
        <v>4672</v>
      </c>
      <c r="AB31" s="687">
        <f t="shared" si="12"/>
        <v>850.625</v>
      </c>
      <c r="AC31" s="690">
        <f t="shared" si="5"/>
        <v>1014.75</v>
      </c>
      <c r="AD31" s="690">
        <f t="shared" si="5"/>
        <v>1065.75</v>
      </c>
      <c r="AE31" s="690">
        <f t="shared" si="5"/>
        <v>1119.25</v>
      </c>
      <c r="AF31" s="690">
        <f t="shared" si="5"/>
        <v>1120.25</v>
      </c>
      <c r="AG31" s="699">
        <f t="shared" si="5"/>
        <v>1119.125</v>
      </c>
      <c r="AH31" s="689">
        <v>1.5</v>
      </c>
      <c r="AI31" s="94">
        <f t="shared" si="13"/>
        <v>1.6125</v>
      </c>
      <c r="AJ31" s="94">
        <f t="shared" si="14"/>
        <v>1.693125</v>
      </c>
      <c r="AK31" s="94">
        <f t="shared" si="15"/>
        <v>1.7777812500000001</v>
      </c>
      <c r="AL31" s="94">
        <f t="shared" si="16"/>
        <v>1.82222578125</v>
      </c>
      <c r="AM31" s="95">
        <f t="shared" si="17"/>
        <v>1.8677814257812499</v>
      </c>
    </row>
    <row r="32" spans="1:39" x14ac:dyDescent="0.2">
      <c r="A32" s="1079"/>
      <c r="B32" s="75" t="s">
        <v>76</v>
      </c>
      <c r="C32" s="101" t="s">
        <v>80</v>
      </c>
      <c r="D32" s="87">
        <v>2799.375</v>
      </c>
      <c r="E32" s="88">
        <v>2909.75</v>
      </c>
      <c r="F32" s="88">
        <v>3055.25</v>
      </c>
      <c r="G32" s="88">
        <v>3208.25</v>
      </c>
      <c r="H32" s="88">
        <v>3316.25</v>
      </c>
      <c r="I32" s="91">
        <v>3428.375</v>
      </c>
      <c r="J32" s="523">
        <v>2799.375</v>
      </c>
      <c r="K32" s="704">
        <v>2909.75</v>
      </c>
      <c r="L32" s="704">
        <v>3055.25</v>
      </c>
      <c r="M32" s="704">
        <v>3208.25</v>
      </c>
      <c r="N32" s="704">
        <v>3316.25</v>
      </c>
      <c r="O32" s="707">
        <v>3428.375</v>
      </c>
      <c r="P32" s="576">
        <f t="shared" si="6"/>
        <v>0</v>
      </c>
      <c r="Q32" s="514">
        <f t="shared" si="4"/>
        <v>0</v>
      </c>
      <c r="R32" s="514">
        <f t="shared" si="4"/>
        <v>0</v>
      </c>
      <c r="S32" s="514">
        <f t="shared" si="4"/>
        <v>0</v>
      </c>
      <c r="T32" s="514">
        <f t="shared" si="4"/>
        <v>0</v>
      </c>
      <c r="U32" s="515">
        <f t="shared" si="4"/>
        <v>0</v>
      </c>
      <c r="V32" s="85">
        <v>3550</v>
      </c>
      <c r="W32" s="79">
        <f t="shared" si="7"/>
        <v>3817</v>
      </c>
      <c r="X32" s="79">
        <f t="shared" si="8"/>
        <v>4008</v>
      </c>
      <c r="Y32" s="79">
        <f t="shared" si="9"/>
        <v>4209</v>
      </c>
      <c r="Z32" s="79">
        <f t="shared" si="10"/>
        <v>4315</v>
      </c>
      <c r="AA32" s="309">
        <f t="shared" si="11"/>
        <v>4423</v>
      </c>
      <c r="AB32" s="687">
        <f t="shared" si="12"/>
        <v>750.625</v>
      </c>
      <c r="AC32" s="690">
        <f t="shared" si="5"/>
        <v>907.25</v>
      </c>
      <c r="AD32" s="690">
        <f t="shared" si="5"/>
        <v>952.75</v>
      </c>
      <c r="AE32" s="690">
        <f t="shared" si="5"/>
        <v>1000.75</v>
      </c>
      <c r="AF32" s="690">
        <f t="shared" si="5"/>
        <v>998.75</v>
      </c>
      <c r="AG32" s="699">
        <f t="shared" si="5"/>
        <v>994.625</v>
      </c>
      <c r="AH32" s="689">
        <v>1.42</v>
      </c>
      <c r="AI32" s="94">
        <f t="shared" si="13"/>
        <v>1.5265</v>
      </c>
      <c r="AJ32" s="94">
        <f t="shared" si="14"/>
        <v>1.6028249999999999</v>
      </c>
      <c r="AK32" s="94">
        <f t="shared" si="15"/>
        <v>1.68296625</v>
      </c>
      <c r="AL32" s="94">
        <f t="shared" si="16"/>
        <v>1.72504040625</v>
      </c>
      <c r="AM32" s="95">
        <f t="shared" si="17"/>
        <v>1.7681664164062501</v>
      </c>
    </row>
    <row r="33" spans="1:39" x14ac:dyDescent="0.2">
      <c r="A33" s="1079">
        <v>3</v>
      </c>
      <c r="B33" s="75" t="s">
        <v>97</v>
      </c>
      <c r="C33" s="101" t="s">
        <v>81</v>
      </c>
      <c r="D33" s="87">
        <v>2899.375</v>
      </c>
      <c r="E33" s="88">
        <v>3017.25</v>
      </c>
      <c r="F33" s="88">
        <v>3168.25</v>
      </c>
      <c r="G33" s="88">
        <v>3326.75</v>
      </c>
      <c r="H33" s="88">
        <v>3437.75</v>
      </c>
      <c r="I33" s="91">
        <v>3552.875</v>
      </c>
      <c r="J33" s="523">
        <v>2899.375</v>
      </c>
      <c r="K33" s="704">
        <v>3017.25</v>
      </c>
      <c r="L33" s="704">
        <v>3168.25</v>
      </c>
      <c r="M33" s="704">
        <v>3326.75</v>
      </c>
      <c r="N33" s="704">
        <v>3437.75</v>
      </c>
      <c r="O33" s="707">
        <v>3552.875</v>
      </c>
      <c r="P33" s="576">
        <f t="shared" si="6"/>
        <v>0</v>
      </c>
      <c r="Q33" s="514">
        <f t="shared" si="4"/>
        <v>0</v>
      </c>
      <c r="R33" s="514">
        <f t="shared" si="4"/>
        <v>0</v>
      </c>
      <c r="S33" s="514">
        <f t="shared" si="4"/>
        <v>0</v>
      </c>
      <c r="T33" s="514">
        <f t="shared" si="4"/>
        <v>0</v>
      </c>
      <c r="U33" s="515">
        <f t="shared" si="4"/>
        <v>0</v>
      </c>
      <c r="V33" s="85">
        <v>3750</v>
      </c>
      <c r="W33" s="79">
        <f t="shared" si="7"/>
        <v>4032</v>
      </c>
      <c r="X33" s="79">
        <f t="shared" si="8"/>
        <v>4234</v>
      </c>
      <c r="Y33" s="79">
        <f t="shared" si="9"/>
        <v>4446</v>
      </c>
      <c r="Z33" s="79">
        <f t="shared" si="10"/>
        <v>4558</v>
      </c>
      <c r="AA33" s="309">
        <f t="shared" si="11"/>
        <v>4672</v>
      </c>
      <c r="AB33" s="687">
        <f t="shared" si="12"/>
        <v>850.625</v>
      </c>
      <c r="AC33" s="690">
        <f t="shared" si="5"/>
        <v>1014.75</v>
      </c>
      <c r="AD33" s="690">
        <f t="shared" si="5"/>
        <v>1065.75</v>
      </c>
      <c r="AE33" s="690">
        <f t="shared" si="5"/>
        <v>1119.25</v>
      </c>
      <c r="AF33" s="690">
        <f t="shared" si="5"/>
        <v>1120.25</v>
      </c>
      <c r="AG33" s="699">
        <f t="shared" si="5"/>
        <v>1119.125</v>
      </c>
      <c r="AH33" s="689">
        <v>1.5</v>
      </c>
      <c r="AI33" s="94">
        <f t="shared" si="13"/>
        <v>1.6125</v>
      </c>
      <c r="AJ33" s="94">
        <f t="shared" si="14"/>
        <v>1.693125</v>
      </c>
      <c r="AK33" s="94">
        <f t="shared" si="15"/>
        <v>1.7777812500000001</v>
      </c>
      <c r="AL33" s="94">
        <f t="shared" si="16"/>
        <v>1.82222578125</v>
      </c>
      <c r="AM33" s="95">
        <f t="shared" si="17"/>
        <v>1.8677814257812499</v>
      </c>
    </row>
    <row r="34" spans="1:39" x14ac:dyDescent="0.2">
      <c r="A34" s="1079"/>
      <c r="B34" s="75" t="s">
        <v>98</v>
      </c>
      <c r="C34" s="101" t="s">
        <v>81</v>
      </c>
      <c r="D34" s="87">
        <v>2799.375</v>
      </c>
      <c r="E34" s="88">
        <v>2909.75</v>
      </c>
      <c r="F34" s="88">
        <v>3055.25</v>
      </c>
      <c r="G34" s="88">
        <v>3208.25</v>
      </c>
      <c r="H34" s="88">
        <v>3316.25</v>
      </c>
      <c r="I34" s="91">
        <v>3428.375</v>
      </c>
      <c r="J34" s="523">
        <v>2799.375</v>
      </c>
      <c r="K34" s="704">
        <v>2909.75</v>
      </c>
      <c r="L34" s="704">
        <v>3055.25</v>
      </c>
      <c r="M34" s="704">
        <v>3208.25</v>
      </c>
      <c r="N34" s="704">
        <v>3316.25</v>
      </c>
      <c r="O34" s="707">
        <v>3428.375</v>
      </c>
      <c r="P34" s="576">
        <f t="shared" si="6"/>
        <v>0</v>
      </c>
      <c r="Q34" s="514">
        <f t="shared" si="4"/>
        <v>0</v>
      </c>
      <c r="R34" s="514">
        <f t="shared" si="4"/>
        <v>0</v>
      </c>
      <c r="S34" s="514">
        <f t="shared" si="4"/>
        <v>0</v>
      </c>
      <c r="T34" s="514">
        <f t="shared" si="4"/>
        <v>0</v>
      </c>
      <c r="U34" s="515">
        <f t="shared" si="4"/>
        <v>0</v>
      </c>
      <c r="V34" s="85">
        <v>3550</v>
      </c>
      <c r="W34" s="79">
        <f t="shared" si="7"/>
        <v>3817</v>
      </c>
      <c r="X34" s="79">
        <f t="shared" si="8"/>
        <v>4008</v>
      </c>
      <c r="Y34" s="79">
        <f t="shared" si="9"/>
        <v>4209</v>
      </c>
      <c r="Z34" s="79">
        <f t="shared" si="10"/>
        <v>4315</v>
      </c>
      <c r="AA34" s="309">
        <f t="shared" si="11"/>
        <v>4423</v>
      </c>
      <c r="AB34" s="687">
        <f t="shared" si="12"/>
        <v>750.625</v>
      </c>
      <c r="AC34" s="690">
        <f t="shared" si="5"/>
        <v>907.25</v>
      </c>
      <c r="AD34" s="690">
        <f t="shared" si="5"/>
        <v>952.75</v>
      </c>
      <c r="AE34" s="690">
        <f t="shared" si="5"/>
        <v>1000.75</v>
      </c>
      <c r="AF34" s="690">
        <f t="shared" si="5"/>
        <v>998.75</v>
      </c>
      <c r="AG34" s="699">
        <f t="shared" si="5"/>
        <v>994.625</v>
      </c>
      <c r="AH34" s="689">
        <v>1.42</v>
      </c>
      <c r="AI34" s="94">
        <f t="shared" si="13"/>
        <v>1.5265</v>
      </c>
      <c r="AJ34" s="94">
        <f t="shared" si="14"/>
        <v>1.6028249999999999</v>
      </c>
      <c r="AK34" s="94">
        <f t="shared" si="15"/>
        <v>1.68296625</v>
      </c>
      <c r="AL34" s="94">
        <f t="shared" si="16"/>
        <v>1.72504040625</v>
      </c>
      <c r="AM34" s="95">
        <f t="shared" si="17"/>
        <v>1.7681664164062501</v>
      </c>
    </row>
    <row r="35" spans="1:39" x14ac:dyDescent="0.2">
      <c r="A35" s="1079">
        <v>4</v>
      </c>
      <c r="B35" s="77" t="s">
        <v>99</v>
      </c>
      <c r="C35" s="101" t="s">
        <v>81</v>
      </c>
      <c r="D35" s="87">
        <v>2899.375</v>
      </c>
      <c r="E35" s="88">
        <v>3017.25</v>
      </c>
      <c r="F35" s="88">
        <v>3168.25</v>
      </c>
      <c r="G35" s="88">
        <v>3326.75</v>
      </c>
      <c r="H35" s="88">
        <v>3437.75</v>
      </c>
      <c r="I35" s="91">
        <v>3552.875</v>
      </c>
      <c r="J35" s="523">
        <v>2899.375</v>
      </c>
      <c r="K35" s="704">
        <v>3017.25</v>
      </c>
      <c r="L35" s="704">
        <v>3168.25</v>
      </c>
      <c r="M35" s="704">
        <v>3326.75</v>
      </c>
      <c r="N35" s="704">
        <v>3437.75</v>
      </c>
      <c r="O35" s="707">
        <v>3552.875</v>
      </c>
      <c r="P35" s="576">
        <f t="shared" si="6"/>
        <v>0</v>
      </c>
      <c r="Q35" s="514">
        <f t="shared" si="4"/>
        <v>0</v>
      </c>
      <c r="R35" s="514">
        <f t="shared" si="4"/>
        <v>0</v>
      </c>
      <c r="S35" s="514">
        <f t="shared" si="4"/>
        <v>0</v>
      </c>
      <c r="T35" s="514">
        <f t="shared" si="4"/>
        <v>0</v>
      </c>
      <c r="U35" s="515">
        <f t="shared" si="4"/>
        <v>0</v>
      </c>
      <c r="V35" s="85">
        <v>3750</v>
      </c>
      <c r="W35" s="79">
        <f t="shared" si="7"/>
        <v>4032</v>
      </c>
      <c r="X35" s="79">
        <f t="shared" si="8"/>
        <v>4234</v>
      </c>
      <c r="Y35" s="79">
        <f t="shared" si="9"/>
        <v>4446</v>
      </c>
      <c r="Z35" s="79">
        <f t="shared" si="10"/>
        <v>4558</v>
      </c>
      <c r="AA35" s="309">
        <f t="shared" si="11"/>
        <v>4672</v>
      </c>
      <c r="AB35" s="687">
        <f t="shared" si="12"/>
        <v>850.625</v>
      </c>
      <c r="AC35" s="690">
        <f t="shared" si="5"/>
        <v>1014.75</v>
      </c>
      <c r="AD35" s="690">
        <f t="shared" si="5"/>
        <v>1065.75</v>
      </c>
      <c r="AE35" s="690">
        <f t="shared" si="5"/>
        <v>1119.25</v>
      </c>
      <c r="AF35" s="690">
        <f t="shared" si="5"/>
        <v>1120.25</v>
      </c>
      <c r="AG35" s="699">
        <f t="shared" si="5"/>
        <v>1119.125</v>
      </c>
      <c r="AH35" s="689">
        <v>1.5</v>
      </c>
      <c r="AI35" s="94">
        <f t="shared" si="13"/>
        <v>1.6125</v>
      </c>
      <c r="AJ35" s="94">
        <f t="shared" si="14"/>
        <v>1.693125</v>
      </c>
      <c r="AK35" s="94">
        <f t="shared" si="15"/>
        <v>1.7777812500000001</v>
      </c>
      <c r="AL35" s="94">
        <f t="shared" si="16"/>
        <v>1.82222578125</v>
      </c>
      <c r="AM35" s="95">
        <f t="shared" si="17"/>
        <v>1.8677814257812499</v>
      </c>
    </row>
    <row r="36" spans="1:39" x14ac:dyDescent="0.2">
      <c r="A36" s="1079"/>
      <c r="B36" s="75" t="s">
        <v>100</v>
      </c>
      <c r="C36" s="101" t="s">
        <v>81</v>
      </c>
      <c r="D36" s="87">
        <v>2799.375</v>
      </c>
      <c r="E36" s="88">
        <v>2909.75</v>
      </c>
      <c r="F36" s="88">
        <v>3055.25</v>
      </c>
      <c r="G36" s="88">
        <v>3208.25</v>
      </c>
      <c r="H36" s="88">
        <v>3316.25</v>
      </c>
      <c r="I36" s="91">
        <v>3428.375</v>
      </c>
      <c r="J36" s="523">
        <v>2799.375</v>
      </c>
      <c r="K36" s="704">
        <v>2909.75</v>
      </c>
      <c r="L36" s="704">
        <v>3055.25</v>
      </c>
      <c r="M36" s="704">
        <v>3208.25</v>
      </c>
      <c r="N36" s="704">
        <v>3316.25</v>
      </c>
      <c r="O36" s="707">
        <v>3428.375</v>
      </c>
      <c r="P36" s="576">
        <f t="shared" si="6"/>
        <v>0</v>
      </c>
      <c r="Q36" s="514">
        <f t="shared" si="4"/>
        <v>0</v>
      </c>
      <c r="R36" s="514">
        <f t="shared" si="4"/>
        <v>0</v>
      </c>
      <c r="S36" s="514">
        <f t="shared" si="4"/>
        <v>0</v>
      </c>
      <c r="T36" s="514">
        <f t="shared" si="4"/>
        <v>0</v>
      </c>
      <c r="U36" s="515">
        <f t="shared" si="4"/>
        <v>0</v>
      </c>
      <c r="V36" s="85">
        <v>3550</v>
      </c>
      <c r="W36" s="79">
        <f t="shared" si="7"/>
        <v>3817</v>
      </c>
      <c r="X36" s="79">
        <f t="shared" si="8"/>
        <v>4008</v>
      </c>
      <c r="Y36" s="79">
        <f t="shared" si="9"/>
        <v>4209</v>
      </c>
      <c r="Z36" s="79">
        <f t="shared" si="10"/>
        <v>4315</v>
      </c>
      <c r="AA36" s="309">
        <f t="shared" si="11"/>
        <v>4423</v>
      </c>
      <c r="AB36" s="687">
        <f t="shared" si="12"/>
        <v>750.625</v>
      </c>
      <c r="AC36" s="690">
        <f t="shared" si="5"/>
        <v>907.25</v>
      </c>
      <c r="AD36" s="690">
        <f t="shared" si="5"/>
        <v>952.75</v>
      </c>
      <c r="AE36" s="690">
        <f t="shared" si="5"/>
        <v>1000.75</v>
      </c>
      <c r="AF36" s="690">
        <f t="shared" si="5"/>
        <v>998.75</v>
      </c>
      <c r="AG36" s="699">
        <f t="shared" si="5"/>
        <v>994.625</v>
      </c>
      <c r="AH36" s="689">
        <v>1.42</v>
      </c>
      <c r="AI36" s="94">
        <f t="shared" si="13"/>
        <v>1.5265</v>
      </c>
      <c r="AJ36" s="94">
        <f t="shared" si="14"/>
        <v>1.6028249999999999</v>
      </c>
      <c r="AK36" s="94">
        <f t="shared" si="15"/>
        <v>1.68296625</v>
      </c>
      <c r="AL36" s="94">
        <f t="shared" si="16"/>
        <v>1.72504040625</v>
      </c>
      <c r="AM36" s="95">
        <f t="shared" si="17"/>
        <v>1.7681664164062501</v>
      </c>
    </row>
    <row r="37" spans="1:39" x14ac:dyDescent="0.2">
      <c r="A37" s="1079">
        <v>5</v>
      </c>
      <c r="B37" s="75" t="s">
        <v>77</v>
      </c>
      <c r="C37" s="101" t="s">
        <v>80</v>
      </c>
      <c r="D37" s="87">
        <v>2899.375</v>
      </c>
      <c r="E37" s="88">
        <v>3017.25</v>
      </c>
      <c r="F37" s="88">
        <v>3168.25</v>
      </c>
      <c r="G37" s="88">
        <v>3326.75</v>
      </c>
      <c r="H37" s="88">
        <v>3437.75</v>
      </c>
      <c r="I37" s="91">
        <v>3552.875</v>
      </c>
      <c r="J37" s="523">
        <v>2899.375</v>
      </c>
      <c r="K37" s="704">
        <v>3017.25</v>
      </c>
      <c r="L37" s="704">
        <v>3168.25</v>
      </c>
      <c r="M37" s="704">
        <v>3326.75</v>
      </c>
      <c r="N37" s="704">
        <v>3437.75</v>
      </c>
      <c r="O37" s="707">
        <v>3552.875</v>
      </c>
      <c r="P37" s="576">
        <f t="shared" si="6"/>
        <v>0</v>
      </c>
      <c r="Q37" s="514">
        <f t="shared" si="4"/>
        <v>0</v>
      </c>
      <c r="R37" s="514">
        <f t="shared" si="4"/>
        <v>0</v>
      </c>
      <c r="S37" s="514">
        <f t="shared" si="4"/>
        <v>0</v>
      </c>
      <c r="T37" s="514">
        <f t="shared" si="4"/>
        <v>0</v>
      </c>
      <c r="U37" s="515">
        <f t="shared" si="4"/>
        <v>0</v>
      </c>
      <c r="V37" s="85">
        <v>3750</v>
      </c>
      <c r="W37" s="79">
        <f t="shared" si="7"/>
        <v>4032</v>
      </c>
      <c r="X37" s="79">
        <f t="shared" si="8"/>
        <v>4234</v>
      </c>
      <c r="Y37" s="79">
        <f t="shared" si="9"/>
        <v>4446</v>
      </c>
      <c r="Z37" s="79">
        <f t="shared" si="10"/>
        <v>4558</v>
      </c>
      <c r="AA37" s="309">
        <f t="shared" si="11"/>
        <v>4672</v>
      </c>
      <c r="AB37" s="687">
        <f t="shared" si="12"/>
        <v>850.625</v>
      </c>
      <c r="AC37" s="690">
        <f t="shared" si="5"/>
        <v>1014.75</v>
      </c>
      <c r="AD37" s="690">
        <f t="shared" si="5"/>
        <v>1065.75</v>
      </c>
      <c r="AE37" s="690">
        <f t="shared" si="5"/>
        <v>1119.25</v>
      </c>
      <c r="AF37" s="690">
        <f t="shared" si="5"/>
        <v>1120.25</v>
      </c>
      <c r="AG37" s="699">
        <f t="shared" si="5"/>
        <v>1119.125</v>
      </c>
      <c r="AH37" s="689">
        <v>1.5</v>
      </c>
      <c r="AI37" s="94">
        <f t="shared" si="13"/>
        <v>1.6125</v>
      </c>
      <c r="AJ37" s="94">
        <f t="shared" si="14"/>
        <v>1.693125</v>
      </c>
      <c r="AK37" s="94">
        <f t="shared" si="15"/>
        <v>1.7777812500000001</v>
      </c>
      <c r="AL37" s="94">
        <f t="shared" si="16"/>
        <v>1.82222578125</v>
      </c>
      <c r="AM37" s="95">
        <f t="shared" si="17"/>
        <v>1.8677814257812499</v>
      </c>
    </row>
    <row r="38" spans="1:39" x14ac:dyDescent="0.2">
      <c r="A38" s="1079"/>
      <c r="B38" s="76" t="s">
        <v>83</v>
      </c>
      <c r="C38" s="101" t="s">
        <v>80</v>
      </c>
      <c r="D38" s="87">
        <v>2799.375</v>
      </c>
      <c r="E38" s="88">
        <v>2909.75</v>
      </c>
      <c r="F38" s="88">
        <v>3055.25</v>
      </c>
      <c r="G38" s="88">
        <v>3208.25</v>
      </c>
      <c r="H38" s="88">
        <v>3316.25</v>
      </c>
      <c r="I38" s="91">
        <v>3428.375</v>
      </c>
      <c r="J38" s="523">
        <v>2799.375</v>
      </c>
      <c r="K38" s="704">
        <v>2909.75</v>
      </c>
      <c r="L38" s="704">
        <v>3055.25</v>
      </c>
      <c r="M38" s="704">
        <v>3208.25</v>
      </c>
      <c r="N38" s="704">
        <v>3316.25</v>
      </c>
      <c r="O38" s="707">
        <v>3428.375</v>
      </c>
      <c r="P38" s="576">
        <f t="shared" si="6"/>
        <v>0</v>
      </c>
      <c r="Q38" s="514">
        <f t="shared" si="4"/>
        <v>0</v>
      </c>
      <c r="R38" s="514">
        <f t="shared" si="4"/>
        <v>0</v>
      </c>
      <c r="S38" s="514">
        <f t="shared" si="4"/>
        <v>0</v>
      </c>
      <c r="T38" s="514">
        <f t="shared" si="4"/>
        <v>0</v>
      </c>
      <c r="U38" s="515">
        <f t="shared" si="4"/>
        <v>0</v>
      </c>
      <c r="V38" s="85">
        <v>3550</v>
      </c>
      <c r="W38" s="79">
        <f t="shared" si="7"/>
        <v>3817</v>
      </c>
      <c r="X38" s="79">
        <f t="shared" si="8"/>
        <v>4008</v>
      </c>
      <c r="Y38" s="79">
        <f t="shared" si="9"/>
        <v>4209</v>
      </c>
      <c r="Z38" s="79">
        <f t="shared" si="10"/>
        <v>4315</v>
      </c>
      <c r="AA38" s="309">
        <f t="shared" si="11"/>
        <v>4423</v>
      </c>
      <c r="AB38" s="687">
        <f t="shared" si="12"/>
        <v>750.625</v>
      </c>
      <c r="AC38" s="690">
        <f t="shared" si="5"/>
        <v>907.25</v>
      </c>
      <c r="AD38" s="690">
        <f t="shared" si="5"/>
        <v>952.75</v>
      </c>
      <c r="AE38" s="690">
        <f t="shared" si="5"/>
        <v>1000.75</v>
      </c>
      <c r="AF38" s="690">
        <f t="shared" si="5"/>
        <v>998.75</v>
      </c>
      <c r="AG38" s="699">
        <f t="shared" si="5"/>
        <v>994.625</v>
      </c>
      <c r="AH38" s="689">
        <v>1.42</v>
      </c>
      <c r="AI38" s="94">
        <f t="shared" si="13"/>
        <v>1.5265</v>
      </c>
      <c r="AJ38" s="94">
        <f t="shared" si="14"/>
        <v>1.6028249999999999</v>
      </c>
      <c r="AK38" s="94">
        <f t="shared" si="15"/>
        <v>1.68296625</v>
      </c>
      <c r="AL38" s="94">
        <f t="shared" si="16"/>
        <v>1.72504040625</v>
      </c>
      <c r="AM38" s="95">
        <f t="shared" si="17"/>
        <v>1.7681664164062501</v>
      </c>
    </row>
    <row r="39" spans="1:39" x14ac:dyDescent="0.2">
      <c r="A39" s="99">
        <v>6</v>
      </c>
      <c r="B39" s="75" t="s">
        <v>78</v>
      </c>
      <c r="C39" s="101" t="s">
        <v>80</v>
      </c>
      <c r="D39" s="87">
        <v>2899.375</v>
      </c>
      <c r="E39" s="88">
        <v>3017.25</v>
      </c>
      <c r="F39" s="88">
        <v>3168.25</v>
      </c>
      <c r="G39" s="88">
        <v>3326.75</v>
      </c>
      <c r="H39" s="88">
        <v>3437.75</v>
      </c>
      <c r="I39" s="91">
        <v>3552.875</v>
      </c>
      <c r="J39" s="523">
        <v>2899.375</v>
      </c>
      <c r="K39" s="704">
        <v>3017.25</v>
      </c>
      <c r="L39" s="704">
        <v>3168.25</v>
      </c>
      <c r="M39" s="704">
        <v>3326.75</v>
      </c>
      <c r="N39" s="704">
        <v>3437.75</v>
      </c>
      <c r="O39" s="707">
        <v>3552.875</v>
      </c>
      <c r="P39" s="576">
        <f t="shared" si="6"/>
        <v>0</v>
      </c>
      <c r="Q39" s="514">
        <f t="shared" si="4"/>
        <v>0</v>
      </c>
      <c r="R39" s="514">
        <f t="shared" si="4"/>
        <v>0</v>
      </c>
      <c r="S39" s="514">
        <f t="shared" si="4"/>
        <v>0</v>
      </c>
      <c r="T39" s="514">
        <f t="shared" si="4"/>
        <v>0</v>
      </c>
      <c r="U39" s="515">
        <f t="shared" si="4"/>
        <v>0</v>
      </c>
      <c r="V39" s="85">
        <v>3750</v>
      </c>
      <c r="W39" s="79">
        <f t="shared" si="7"/>
        <v>4032</v>
      </c>
      <c r="X39" s="79">
        <f t="shared" si="8"/>
        <v>4234</v>
      </c>
      <c r="Y39" s="79">
        <f t="shared" si="9"/>
        <v>4446</v>
      </c>
      <c r="Z39" s="79">
        <f t="shared" si="10"/>
        <v>4558</v>
      </c>
      <c r="AA39" s="309">
        <f t="shared" si="11"/>
        <v>4672</v>
      </c>
      <c r="AB39" s="687">
        <f t="shared" si="12"/>
        <v>850.625</v>
      </c>
      <c r="AC39" s="690">
        <f t="shared" si="5"/>
        <v>1014.75</v>
      </c>
      <c r="AD39" s="690">
        <f t="shared" si="5"/>
        <v>1065.75</v>
      </c>
      <c r="AE39" s="690">
        <f t="shared" si="5"/>
        <v>1119.25</v>
      </c>
      <c r="AF39" s="690">
        <f t="shared" si="5"/>
        <v>1120.25</v>
      </c>
      <c r="AG39" s="699">
        <f t="shared" si="5"/>
        <v>1119.125</v>
      </c>
      <c r="AH39" s="689">
        <v>1.5</v>
      </c>
      <c r="AI39" s="94">
        <f t="shared" si="13"/>
        <v>1.6125</v>
      </c>
      <c r="AJ39" s="94">
        <f t="shared" si="14"/>
        <v>1.693125</v>
      </c>
      <c r="AK39" s="94">
        <f t="shared" si="15"/>
        <v>1.7777812500000001</v>
      </c>
      <c r="AL39" s="94">
        <f t="shared" si="16"/>
        <v>1.82222578125</v>
      </c>
      <c r="AM39" s="95">
        <f t="shared" si="17"/>
        <v>1.8677814257812499</v>
      </c>
    </row>
    <row r="40" spans="1:39" ht="25.5" x14ac:dyDescent="0.2">
      <c r="A40" s="99">
        <v>7</v>
      </c>
      <c r="B40" s="73" t="s">
        <v>84</v>
      </c>
      <c r="C40" s="101" t="s">
        <v>80</v>
      </c>
      <c r="D40" s="87">
        <v>2485.625</v>
      </c>
      <c r="E40" s="88">
        <v>2573.5</v>
      </c>
      <c r="F40" s="88">
        <v>2702.375</v>
      </c>
      <c r="G40" s="88">
        <v>2837.75</v>
      </c>
      <c r="H40" s="88">
        <v>2936.125</v>
      </c>
      <c r="I40" s="91">
        <v>3038.625</v>
      </c>
      <c r="J40" s="523">
        <v>2485.625</v>
      </c>
      <c r="K40" s="704">
        <v>2573.5</v>
      </c>
      <c r="L40" s="704">
        <v>2702.375</v>
      </c>
      <c r="M40" s="704">
        <v>2837.75</v>
      </c>
      <c r="N40" s="704">
        <v>2936.125</v>
      </c>
      <c r="O40" s="707">
        <v>3038.625</v>
      </c>
      <c r="P40" s="576">
        <f t="shared" si="6"/>
        <v>0</v>
      </c>
      <c r="Q40" s="514">
        <f t="shared" si="4"/>
        <v>0</v>
      </c>
      <c r="R40" s="514">
        <f t="shared" si="4"/>
        <v>0</v>
      </c>
      <c r="S40" s="514">
        <f t="shared" si="4"/>
        <v>0</v>
      </c>
      <c r="T40" s="514">
        <f t="shared" si="4"/>
        <v>0</v>
      </c>
      <c r="U40" s="515">
        <f t="shared" si="4"/>
        <v>0</v>
      </c>
      <c r="V40" s="85">
        <v>2950</v>
      </c>
      <c r="W40" s="79">
        <f t="shared" si="7"/>
        <v>3172</v>
      </c>
      <c r="X40" s="79">
        <f t="shared" si="8"/>
        <v>3331</v>
      </c>
      <c r="Y40" s="79">
        <f t="shared" si="9"/>
        <v>3498</v>
      </c>
      <c r="Z40" s="79">
        <f t="shared" si="10"/>
        <v>3586</v>
      </c>
      <c r="AA40" s="309">
        <f t="shared" si="11"/>
        <v>3676</v>
      </c>
      <c r="AB40" s="687">
        <f t="shared" si="12"/>
        <v>464.375</v>
      </c>
      <c r="AC40" s="690">
        <f t="shared" si="5"/>
        <v>598.5</v>
      </c>
      <c r="AD40" s="690">
        <f t="shared" si="5"/>
        <v>628.625</v>
      </c>
      <c r="AE40" s="690">
        <f t="shared" si="5"/>
        <v>660.25</v>
      </c>
      <c r="AF40" s="690">
        <f t="shared" si="5"/>
        <v>649.875</v>
      </c>
      <c r="AG40" s="699">
        <f t="shared" si="5"/>
        <v>637.375</v>
      </c>
      <c r="AH40" s="689">
        <v>1.18</v>
      </c>
      <c r="AI40" s="94">
        <f t="shared" si="13"/>
        <v>1.2685</v>
      </c>
      <c r="AJ40" s="94">
        <f t="shared" si="14"/>
        <v>1.331925</v>
      </c>
      <c r="AK40" s="94">
        <f t="shared" si="15"/>
        <v>1.3985212499999999</v>
      </c>
      <c r="AL40" s="94">
        <f t="shared" si="16"/>
        <v>1.4334842812499999</v>
      </c>
      <c r="AM40" s="95">
        <f t="shared" si="17"/>
        <v>1.4693213882812499</v>
      </c>
    </row>
    <row r="41" spans="1:39" x14ac:dyDescent="0.2">
      <c r="A41" s="99">
        <v>8</v>
      </c>
      <c r="B41" s="75" t="s">
        <v>85</v>
      </c>
      <c r="C41" s="101" t="s">
        <v>80</v>
      </c>
      <c r="D41" s="87">
        <v>2485.625</v>
      </c>
      <c r="E41" s="88">
        <v>2573.5</v>
      </c>
      <c r="F41" s="88">
        <v>2702.375</v>
      </c>
      <c r="G41" s="88">
        <v>2837.75</v>
      </c>
      <c r="H41" s="88">
        <v>2936.125</v>
      </c>
      <c r="I41" s="91">
        <v>3038.625</v>
      </c>
      <c r="J41" s="523">
        <v>2485.625</v>
      </c>
      <c r="K41" s="704">
        <v>2573.5</v>
      </c>
      <c r="L41" s="704">
        <v>2702.375</v>
      </c>
      <c r="M41" s="704">
        <v>2837.75</v>
      </c>
      <c r="N41" s="704">
        <v>2936.125</v>
      </c>
      <c r="O41" s="707">
        <v>3038.625</v>
      </c>
      <c r="P41" s="576">
        <f t="shared" si="6"/>
        <v>0</v>
      </c>
      <c r="Q41" s="514">
        <f t="shared" si="4"/>
        <v>0</v>
      </c>
      <c r="R41" s="514">
        <f t="shared" si="4"/>
        <v>0</v>
      </c>
      <c r="S41" s="514">
        <f t="shared" si="4"/>
        <v>0</v>
      </c>
      <c r="T41" s="514">
        <f t="shared" si="4"/>
        <v>0</v>
      </c>
      <c r="U41" s="515">
        <f t="shared" si="4"/>
        <v>0</v>
      </c>
      <c r="V41" s="85">
        <v>2950</v>
      </c>
      <c r="W41" s="79">
        <f t="shared" si="7"/>
        <v>3172</v>
      </c>
      <c r="X41" s="79">
        <f t="shared" si="8"/>
        <v>3331</v>
      </c>
      <c r="Y41" s="79">
        <f t="shared" si="9"/>
        <v>3498</v>
      </c>
      <c r="Z41" s="79">
        <f t="shared" si="10"/>
        <v>3586</v>
      </c>
      <c r="AA41" s="309">
        <f t="shared" si="11"/>
        <v>3676</v>
      </c>
      <c r="AB41" s="687">
        <f t="shared" si="12"/>
        <v>464.375</v>
      </c>
      <c r="AC41" s="690">
        <f t="shared" si="5"/>
        <v>598.5</v>
      </c>
      <c r="AD41" s="690">
        <f t="shared" si="5"/>
        <v>628.625</v>
      </c>
      <c r="AE41" s="690">
        <f t="shared" si="5"/>
        <v>660.25</v>
      </c>
      <c r="AF41" s="690">
        <f t="shared" si="5"/>
        <v>649.875</v>
      </c>
      <c r="AG41" s="699">
        <f t="shared" si="5"/>
        <v>637.375</v>
      </c>
      <c r="AH41" s="689">
        <v>1.18</v>
      </c>
      <c r="AI41" s="94">
        <f t="shared" si="13"/>
        <v>1.2685</v>
      </c>
      <c r="AJ41" s="94">
        <f t="shared" si="14"/>
        <v>1.331925</v>
      </c>
      <c r="AK41" s="94">
        <f t="shared" si="15"/>
        <v>1.3985212499999999</v>
      </c>
      <c r="AL41" s="94">
        <f t="shared" si="16"/>
        <v>1.4334842812499999</v>
      </c>
      <c r="AM41" s="95">
        <f t="shared" si="17"/>
        <v>1.4693213882812499</v>
      </c>
    </row>
    <row r="42" spans="1:39" x14ac:dyDescent="0.2">
      <c r="A42" s="1079">
        <v>9</v>
      </c>
      <c r="B42" s="75" t="s">
        <v>86</v>
      </c>
      <c r="C42" s="101" t="s">
        <v>80</v>
      </c>
      <c r="D42" s="87">
        <v>2485.625</v>
      </c>
      <c r="E42" s="88">
        <v>2573.5</v>
      </c>
      <c r="F42" s="88">
        <v>2702.375</v>
      </c>
      <c r="G42" s="88">
        <v>2837.75</v>
      </c>
      <c r="H42" s="88">
        <v>2936.125</v>
      </c>
      <c r="I42" s="91">
        <v>3038.625</v>
      </c>
      <c r="J42" s="523">
        <v>2485.625</v>
      </c>
      <c r="K42" s="704">
        <v>2573.5</v>
      </c>
      <c r="L42" s="704">
        <v>2702.375</v>
      </c>
      <c r="M42" s="704">
        <v>2837.75</v>
      </c>
      <c r="N42" s="704">
        <v>2936.125</v>
      </c>
      <c r="O42" s="707">
        <v>3038.625</v>
      </c>
      <c r="P42" s="576">
        <f t="shared" si="6"/>
        <v>0</v>
      </c>
      <c r="Q42" s="514">
        <f t="shared" si="4"/>
        <v>0</v>
      </c>
      <c r="R42" s="514">
        <f t="shared" si="4"/>
        <v>0</v>
      </c>
      <c r="S42" s="514">
        <f t="shared" si="4"/>
        <v>0</v>
      </c>
      <c r="T42" s="514">
        <f t="shared" si="4"/>
        <v>0</v>
      </c>
      <c r="U42" s="515">
        <f t="shared" si="4"/>
        <v>0</v>
      </c>
      <c r="V42" s="85">
        <v>2950</v>
      </c>
      <c r="W42" s="79">
        <f t="shared" si="7"/>
        <v>3172</v>
      </c>
      <c r="X42" s="79">
        <f t="shared" si="8"/>
        <v>3331</v>
      </c>
      <c r="Y42" s="79">
        <f t="shared" si="9"/>
        <v>3498</v>
      </c>
      <c r="Z42" s="79">
        <f t="shared" si="10"/>
        <v>3586</v>
      </c>
      <c r="AA42" s="309">
        <f t="shared" si="11"/>
        <v>3676</v>
      </c>
      <c r="AB42" s="687">
        <f t="shared" si="12"/>
        <v>464.375</v>
      </c>
      <c r="AC42" s="690">
        <f t="shared" si="5"/>
        <v>598.5</v>
      </c>
      <c r="AD42" s="690">
        <f t="shared" si="5"/>
        <v>628.625</v>
      </c>
      <c r="AE42" s="690">
        <f t="shared" si="5"/>
        <v>660.25</v>
      </c>
      <c r="AF42" s="690">
        <f t="shared" si="5"/>
        <v>649.875</v>
      </c>
      <c r="AG42" s="699">
        <f t="shared" si="5"/>
        <v>637.375</v>
      </c>
      <c r="AH42" s="689">
        <v>1.18</v>
      </c>
      <c r="AI42" s="94">
        <f t="shared" si="13"/>
        <v>1.2685</v>
      </c>
      <c r="AJ42" s="94">
        <f t="shared" si="14"/>
        <v>1.331925</v>
      </c>
      <c r="AK42" s="94">
        <f t="shared" si="15"/>
        <v>1.3985212499999999</v>
      </c>
      <c r="AL42" s="94">
        <f t="shared" si="16"/>
        <v>1.4334842812499999</v>
      </c>
      <c r="AM42" s="95">
        <f t="shared" si="17"/>
        <v>1.4693213882812499</v>
      </c>
    </row>
    <row r="43" spans="1:39" x14ac:dyDescent="0.2">
      <c r="A43" s="1079"/>
      <c r="B43" s="75" t="s">
        <v>101</v>
      </c>
      <c r="C43" s="101" t="s">
        <v>80</v>
      </c>
      <c r="D43" s="87">
        <v>2273.125</v>
      </c>
      <c r="E43" s="88">
        <v>2345</v>
      </c>
      <c r="F43" s="88">
        <v>2462.375</v>
      </c>
      <c r="G43" s="88">
        <v>2585.75</v>
      </c>
      <c r="H43" s="88">
        <v>2677.625</v>
      </c>
      <c r="I43" s="91">
        <v>2773.625</v>
      </c>
      <c r="J43" s="523">
        <v>2273.125</v>
      </c>
      <c r="K43" s="704">
        <v>2345</v>
      </c>
      <c r="L43" s="704">
        <v>2462.375</v>
      </c>
      <c r="M43" s="704">
        <v>2585.75</v>
      </c>
      <c r="N43" s="704">
        <v>2677.625</v>
      </c>
      <c r="O43" s="707">
        <v>2773.625</v>
      </c>
      <c r="P43" s="576">
        <f t="shared" si="6"/>
        <v>0</v>
      </c>
      <c r="Q43" s="514">
        <f t="shared" si="4"/>
        <v>0</v>
      </c>
      <c r="R43" s="514">
        <f t="shared" si="4"/>
        <v>0</v>
      </c>
      <c r="S43" s="514">
        <f t="shared" si="4"/>
        <v>0</v>
      </c>
      <c r="T43" s="514">
        <f t="shared" si="4"/>
        <v>0</v>
      </c>
      <c r="U43" s="515">
        <f t="shared" si="4"/>
        <v>0</v>
      </c>
      <c r="V43" s="85">
        <v>2525</v>
      </c>
      <c r="W43" s="79">
        <f t="shared" si="7"/>
        <v>2715</v>
      </c>
      <c r="X43" s="79">
        <f t="shared" si="8"/>
        <v>2851</v>
      </c>
      <c r="Y43" s="79">
        <f t="shared" si="9"/>
        <v>2994</v>
      </c>
      <c r="Z43" s="79">
        <f t="shared" si="10"/>
        <v>3069</v>
      </c>
      <c r="AA43" s="309">
        <f t="shared" si="11"/>
        <v>3146</v>
      </c>
      <c r="AB43" s="687">
        <f t="shared" si="12"/>
        <v>251.875</v>
      </c>
      <c r="AC43" s="690">
        <f t="shared" si="5"/>
        <v>370</v>
      </c>
      <c r="AD43" s="690">
        <f t="shared" si="5"/>
        <v>388.625</v>
      </c>
      <c r="AE43" s="690">
        <f t="shared" si="5"/>
        <v>408.25</v>
      </c>
      <c r="AF43" s="690">
        <f t="shared" si="5"/>
        <v>391.375</v>
      </c>
      <c r="AG43" s="699">
        <f t="shared" si="5"/>
        <v>372.375</v>
      </c>
      <c r="AH43" s="689">
        <v>1.01</v>
      </c>
      <c r="AI43" s="94">
        <f t="shared" si="13"/>
        <v>1.08575</v>
      </c>
      <c r="AJ43" s="94">
        <f t="shared" si="14"/>
        <v>1.1400375</v>
      </c>
      <c r="AK43" s="94">
        <f t="shared" si="15"/>
        <v>1.1970393750000001</v>
      </c>
      <c r="AL43" s="94">
        <f t="shared" si="16"/>
        <v>1.2269653593750001</v>
      </c>
      <c r="AM43" s="95">
        <f t="shared" si="17"/>
        <v>1.2576394933593751</v>
      </c>
    </row>
    <row r="44" spans="1:39" x14ac:dyDescent="0.2">
      <c r="A44" s="1079">
        <v>10</v>
      </c>
      <c r="B44" s="75" t="s">
        <v>93</v>
      </c>
      <c r="C44" s="101" t="s">
        <v>80</v>
      </c>
      <c r="D44" s="87">
        <v>2999.375</v>
      </c>
      <c r="E44" s="88">
        <v>3124.75</v>
      </c>
      <c r="F44" s="88">
        <v>3281.25</v>
      </c>
      <c r="G44" s="88">
        <v>3445.25</v>
      </c>
      <c r="H44" s="88">
        <v>3559.25</v>
      </c>
      <c r="I44" s="91">
        <v>3677.875</v>
      </c>
      <c r="J44" s="523">
        <v>2999.375</v>
      </c>
      <c r="K44" s="704">
        <v>3124.75</v>
      </c>
      <c r="L44" s="704">
        <v>3281.25</v>
      </c>
      <c r="M44" s="704">
        <v>3445.25</v>
      </c>
      <c r="N44" s="704">
        <v>3559.25</v>
      </c>
      <c r="O44" s="707">
        <v>3677.875</v>
      </c>
      <c r="P44" s="576">
        <f t="shared" si="6"/>
        <v>0</v>
      </c>
      <c r="Q44" s="514">
        <f t="shared" si="6"/>
        <v>0</v>
      </c>
      <c r="R44" s="514">
        <f t="shared" si="6"/>
        <v>0</v>
      </c>
      <c r="S44" s="514">
        <f t="shared" si="6"/>
        <v>0</v>
      </c>
      <c r="T44" s="514">
        <f t="shared" si="6"/>
        <v>0</v>
      </c>
      <c r="U44" s="515">
        <f t="shared" si="6"/>
        <v>0</v>
      </c>
      <c r="V44" s="85">
        <v>3950</v>
      </c>
      <c r="W44" s="79">
        <f t="shared" si="7"/>
        <v>4247</v>
      </c>
      <c r="X44" s="79">
        <f t="shared" si="8"/>
        <v>4460</v>
      </c>
      <c r="Y44" s="79">
        <f t="shared" si="9"/>
        <v>4683</v>
      </c>
      <c r="Z44" s="79">
        <f t="shared" si="10"/>
        <v>4801</v>
      </c>
      <c r="AA44" s="309">
        <f t="shared" si="11"/>
        <v>4922</v>
      </c>
      <c r="AB44" s="687">
        <f t="shared" si="12"/>
        <v>950.625</v>
      </c>
      <c r="AC44" s="690">
        <f t="shared" si="12"/>
        <v>1122.25</v>
      </c>
      <c r="AD44" s="690">
        <f t="shared" si="12"/>
        <v>1178.75</v>
      </c>
      <c r="AE44" s="690">
        <f t="shared" si="12"/>
        <v>1237.75</v>
      </c>
      <c r="AF44" s="690">
        <f t="shared" si="12"/>
        <v>1241.75</v>
      </c>
      <c r="AG44" s="699">
        <f t="shared" si="12"/>
        <v>1244.125</v>
      </c>
      <c r="AH44" s="689">
        <v>1.58</v>
      </c>
      <c r="AI44" s="94">
        <f t="shared" si="13"/>
        <v>1.6985000000000001</v>
      </c>
      <c r="AJ44" s="94">
        <f t="shared" si="14"/>
        <v>1.783425</v>
      </c>
      <c r="AK44" s="94">
        <f t="shared" si="15"/>
        <v>1.87259625</v>
      </c>
      <c r="AL44" s="94">
        <f t="shared" si="16"/>
        <v>1.91941115625</v>
      </c>
      <c r="AM44" s="95">
        <f t="shared" si="17"/>
        <v>1.9673964351562501</v>
      </c>
    </row>
    <row r="45" spans="1:39" x14ac:dyDescent="0.2">
      <c r="A45" s="1079"/>
      <c r="B45" s="75" t="s">
        <v>94</v>
      </c>
      <c r="C45" s="101" t="s">
        <v>80</v>
      </c>
      <c r="D45" s="87">
        <v>2974.375</v>
      </c>
      <c r="E45" s="88">
        <v>3097.75</v>
      </c>
      <c r="F45" s="88">
        <v>3252.75</v>
      </c>
      <c r="G45" s="88">
        <v>3415.75</v>
      </c>
      <c r="H45" s="88">
        <v>3528.75</v>
      </c>
      <c r="I45" s="91">
        <v>3646.375</v>
      </c>
      <c r="J45" s="523">
        <v>2974.375</v>
      </c>
      <c r="K45" s="704">
        <v>3097.75</v>
      </c>
      <c r="L45" s="704">
        <v>3252.75</v>
      </c>
      <c r="M45" s="704">
        <v>3415.75</v>
      </c>
      <c r="N45" s="704">
        <v>3528.75</v>
      </c>
      <c r="O45" s="707">
        <v>3646.375</v>
      </c>
      <c r="P45" s="576">
        <f t="shared" si="6"/>
        <v>0</v>
      </c>
      <c r="Q45" s="514">
        <f t="shared" si="6"/>
        <v>0</v>
      </c>
      <c r="R45" s="514">
        <f t="shared" si="6"/>
        <v>0</v>
      </c>
      <c r="S45" s="514">
        <f t="shared" si="6"/>
        <v>0</v>
      </c>
      <c r="T45" s="514">
        <f t="shared" si="6"/>
        <v>0</v>
      </c>
      <c r="U45" s="515">
        <f t="shared" si="6"/>
        <v>0</v>
      </c>
      <c r="V45" s="85">
        <v>3900</v>
      </c>
      <c r="W45" s="79">
        <f t="shared" si="7"/>
        <v>4193</v>
      </c>
      <c r="X45" s="79">
        <f t="shared" si="8"/>
        <v>4403</v>
      </c>
      <c r="Y45" s="79">
        <f t="shared" si="9"/>
        <v>4624</v>
      </c>
      <c r="Z45" s="79">
        <f t="shared" si="10"/>
        <v>4740</v>
      </c>
      <c r="AA45" s="309">
        <f t="shared" si="11"/>
        <v>4859</v>
      </c>
      <c r="AB45" s="687">
        <f t="shared" si="12"/>
        <v>925.625</v>
      </c>
      <c r="AC45" s="690">
        <f t="shared" si="12"/>
        <v>1095.25</v>
      </c>
      <c r="AD45" s="690">
        <f t="shared" si="12"/>
        <v>1150.25</v>
      </c>
      <c r="AE45" s="690">
        <f t="shared" si="12"/>
        <v>1208.25</v>
      </c>
      <c r="AF45" s="690">
        <f t="shared" si="12"/>
        <v>1211.25</v>
      </c>
      <c r="AG45" s="699">
        <f t="shared" si="12"/>
        <v>1212.625</v>
      </c>
      <c r="AH45" s="689">
        <v>1.56</v>
      </c>
      <c r="AI45" s="94">
        <f t="shared" si="13"/>
        <v>1.677</v>
      </c>
      <c r="AJ45" s="94">
        <f t="shared" si="14"/>
        <v>1.76085</v>
      </c>
      <c r="AK45" s="94">
        <f t="shared" si="15"/>
        <v>1.8488925</v>
      </c>
      <c r="AL45" s="94">
        <f t="shared" si="16"/>
        <v>1.8951148125000001</v>
      </c>
      <c r="AM45" s="95">
        <f t="shared" si="17"/>
        <v>1.9424926828125002</v>
      </c>
    </row>
    <row r="46" spans="1:39" x14ac:dyDescent="0.2">
      <c r="A46" s="1079">
        <v>11</v>
      </c>
      <c r="B46" s="75" t="s">
        <v>95</v>
      </c>
      <c r="C46" s="101" t="s">
        <v>80</v>
      </c>
      <c r="D46" s="87">
        <v>2949.375</v>
      </c>
      <c r="E46" s="88">
        <v>3070.75</v>
      </c>
      <c r="F46" s="88">
        <v>3224.25</v>
      </c>
      <c r="G46" s="88">
        <v>3385.75</v>
      </c>
      <c r="H46" s="88">
        <v>3498.25</v>
      </c>
      <c r="I46" s="91">
        <v>3614.875</v>
      </c>
      <c r="J46" s="523">
        <v>2949.375</v>
      </c>
      <c r="K46" s="704">
        <v>3070.75</v>
      </c>
      <c r="L46" s="704">
        <v>3224.25</v>
      </c>
      <c r="M46" s="704">
        <v>3385.75</v>
      </c>
      <c r="N46" s="704">
        <v>3498.25</v>
      </c>
      <c r="O46" s="707">
        <v>3614.875</v>
      </c>
      <c r="P46" s="576">
        <f t="shared" si="6"/>
        <v>0</v>
      </c>
      <c r="Q46" s="514">
        <f t="shared" si="6"/>
        <v>0</v>
      </c>
      <c r="R46" s="514">
        <f t="shared" si="6"/>
        <v>0</v>
      </c>
      <c r="S46" s="514">
        <f t="shared" si="6"/>
        <v>0</v>
      </c>
      <c r="T46" s="514">
        <f t="shared" si="6"/>
        <v>0</v>
      </c>
      <c r="U46" s="515">
        <f t="shared" si="6"/>
        <v>0</v>
      </c>
      <c r="V46" s="85">
        <v>3850</v>
      </c>
      <c r="W46" s="79">
        <f t="shared" si="7"/>
        <v>4139</v>
      </c>
      <c r="X46" s="79">
        <f t="shared" si="8"/>
        <v>4346</v>
      </c>
      <c r="Y46" s="79">
        <f t="shared" si="9"/>
        <v>4564</v>
      </c>
      <c r="Z46" s="79">
        <f t="shared" si="10"/>
        <v>4679</v>
      </c>
      <c r="AA46" s="309">
        <f t="shared" si="11"/>
        <v>4796</v>
      </c>
      <c r="AB46" s="687">
        <f t="shared" si="12"/>
        <v>900.625</v>
      </c>
      <c r="AC46" s="690">
        <f t="shared" si="12"/>
        <v>1068.25</v>
      </c>
      <c r="AD46" s="690">
        <f t="shared" si="12"/>
        <v>1121.75</v>
      </c>
      <c r="AE46" s="690">
        <f t="shared" si="12"/>
        <v>1178.25</v>
      </c>
      <c r="AF46" s="690">
        <f t="shared" si="12"/>
        <v>1180.75</v>
      </c>
      <c r="AG46" s="699">
        <f t="shared" si="12"/>
        <v>1181.125</v>
      </c>
      <c r="AH46" s="689">
        <v>1.54</v>
      </c>
      <c r="AI46" s="94">
        <f t="shared" si="13"/>
        <v>1.6555</v>
      </c>
      <c r="AJ46" s="94">
        <f t="shared" si="14"/>
        <v>1.738275</v>
      </c>
      <c r="AK46" s="94">
        <f t="shared" si="15"/>
        <v>1.8251887500000001</v>
      </c>
      <c r="AL46" s="94">
        <f t="shared" si="16"/>
        <v>1.8708184687500002</v>
      </c>
      <c r="AM46" s="95">
        <f t="shared" si="17"/>
        <v>1.9175889304687503</v>
      </c>
    </row>
    <row r="47" spans="1:39" x14ac:dyDescent="0.2">
      <c r="A47" s="1079"/>
      <c r="B47" s="75" t="s">
        <v>102</v>
      </c>
      <c r="C47" s="101" t="s">
        <v>80</v>
      </c>
      <c r="D47" s="87">
        <v>2899.375</v>
      </c>
      <c r="E47" s="88">
        <v>3017.25</v>
      </c>
      <c r="F47" s="88">
        <v>3168.25</v>
      </c>
      <c r="G47" s="88">
        <v>3326.75</v>
      </c>
      <c r="H47" s="88">
        <v>3437.75</v>
      </c>
      <c r="I47" s="91">
        <v>3552.875</v>
      </c>
      <c r="J47" s="523">
        <v>2899.375</v>
      </c>
      <c r="K47" s="704">
        <v>3017.25</v>
      </c>
      <c r="L47" s="704">
        <v>3168.25</v>
      </c>
      <c r="M47" s="704">
        <v>3326.75</v>
      </c>
      <c r="N47" s="704">
        <v>3437.75</v>
      </c>
      <c r="O47" s="707">
        <v>3552.875</v>
      </c>
      <c r="P47" s="576">
        <f t="shared" si="6"/>
        <v>0</v>
      </c>
      <c r="Q47" s="514">
        <f t="shared" si="6"/>
        <v>0</v>
      </c>
      <c r="R47" s="514">
        <f t="shared" si="6"/>
        <v>0</v>
      </c>
      <c r="S47" s="514">
        <f t="shared" si="6"/>
        <v>0</v>
      </c>
      <c r="T47" s="514">
        <f t="shared" si="6"/>
        <v>0</v>
      </c>
      <c r="U47" s="515">
        <f t="shared" si="6"/>
        <v>0</v>
      </c>
      <c r="V47" s="85">
        <v>3750</v>
      </c>
      <c r="W47" s="79">
        <f t="shared" si="7"/>
        <v>4032</v>
      </c>
      <c r="X47" s="79">
        <f t="shared" si="8"/>
        <v>4234</v>
      </c>
      <c r="Y47" s="79">
        <f t="shared" si="9"/>
        <v>4446</v>
      </c>
      <c r="Z47" s="79">
        <f t="shared" si="10"/>
        <v>4558</v>
      </c>
      <c r="AA47" s="309">
        <f t="shared" si="11"/>
        <v>4672</v>
      </c>
      <c r="AB47" s="687">
        <f t="shared" si="12"/>
        <v>850.625</v>
      </c>
      <c r="AC47" s="690">
        <f t="shared" si="12"/>
        <v>1014.75</v>
      </c>
      <c r="AD47" s="690">
        <f t="shared" si="12"/>
        <v>1065.75</v>
      </c>
      <c r="AE47" s="690">
        <f t="shared" si="12"/>
        <v>1119.25</v>
      </c>
      <c r="AF47" s="690">
        <f t="shared" si="12"/>
        <v>1120.25</v>
      </c>
      <c r="AG47" s="699">
        <f t="shared" si="12"/>
        <v>1119.125</v>
      </c>
      <c r="AH47" s="689">
        <v>1.5</v>
      </c>
      <c r="AI47" s="94">
        <f t="shared" si="13"/>
        <v>1.6125</v>
      </c>
      <c r="AJ47" s="94">
        <f t="shared" si="14"/>
        <v>1.693125</v>
      </c>
      <c r="AK47" s="94">
        <f t="shared" si="15"/>
        <v>1.7777812500000001</v>
      </c>
      <c r="AL47" s="94">
        <f t="shared" si="16"/>
        <v>1.82222578125</v>
      </c>
      <c r="AM47" s="95">
        <f t="shared" si="17"/>
        <v>1.8677814257812499</v>
      </c>
    </row>
    <row r="48" spans="1:39" x14ac:dyDescent="0.2">
      <c r="A48" s="1079">
        <v>12</v>
      </c>
      <c r="B48" s="75" t="s">
        <v>90</v>
      </c>
      <c r="C48" s="101" t="s">
        <v>80</v>
      </c>
      <c r="D48" s="87">
        <v>2949.375</v>
      </c>
      <c r="E48" s="88">
        <v>3070.75</v>
      </c>
      <c r="F48" s="88">
        <v>3224.25</v>
      </c>
      <c r="G48" s="88">
        <v>3385.75</v>
      </c>
      <c r="H48" s="88">
        <v>3498.25</v>
      </c>
      <c r="I48" s="91">
        <v>3614.875</v>
      </c>
      <c r="J48" s="523">
        <v>2949.375</v>
      </c>
      <c r="K48" s="704">
        <v>3070.75</v>
      </c>
      <c r="L48" s="704">
        <v>3224.25</v>
      </c>
      <c r="M48" s="704">
        <v>3385.75</v>
      </c>
      <c r="N48" s="704">
        <v>3498.25</v>
      </c>
      <c r="O48" s="707">
        <v>3614.875</v>
      </c>
      <c r="P48" s="576">
        <f t="shared" si="6"/>
        <v>0</v>
      </c>
      <c r="Q48" s="514">
        <f t="shared" si="6"/>
        <v>0</v>
      </c>
      <c r="R48" s="514">
        <f t="shared" si="6"/>
        <v>0</v>
      </c>
      <c r="S48" s="514">
        <f t="shared" si="6"/>
        <v>0</v>
      </c>
      <c r="T48" s="514">
        <f t="shared" si="6"/>
        <v>0</v>
      </c>
      <c r="U48" s="515">
        <f t="shared" si="6"/>
        <v>0</v>
      </c>
      <c r="V48" s="85">
        <v>3850</v>
      </c>
      <c r="W48" s="79">
        <f t="shared" si="7"/>
        <v>4139</v>
      </c>
      <c r="X48" s="79">
        <f t="shared" si="8"/>
        <v>4346</v>
      </c>
      <c r="Y48" s="79">
        <f t="shared" si="9"/>
        <v>4564</v>
      </c>
      <c r="Z48" s="79">
        <f t="shared" si="10"/>
        <v>4679</v>
      </c>
      <c r="AA48" s="309">
        <f t="shared" si="11"/>
        <v>4796</v>
      </c>
      <c r="AB48" s="687">
        <f t="shared" si="12"/>
        <v>900.625</v>
      </c>
      <c r="AC48" s="690">
        <f t="shared" si="12"/>
        <v>1068.25</v>
      </c>
      <c r="AD48" s="690">
        <f t="shared" si="12"/>
        <v>1121.75</v>
      </c>
      <c r="AE48" s="690">
        <f t="shared" si="12"/>
        <v>1178.25</v>
      </c>
      <c r="AF48" s="690">
        <f t="shared" si="12"/>
        <v>1180.75</v>
      </c>
      <c r="AG48" s="699">
        <f t="shared" si="12"/>
        <v>1181.125</v>
      </c>
      <c r="AH48" s="689">
        <v>1.54</v>
      </c>
      <c r="AI48" s="94">
        <f t="shared" si="13"/>
        <v>1.6555</v>
      </c>
      <c r="AJ48" s="94">
        <f t="shared" si="14"/>
        <v>1.738275</v>
      </c>
      <c r="AK48" s="94">
        <f t="shared" si="15"/>
        <v>1.8251887500000001</v>
      </c>
      <c r="AL48" s="94">
        <f t="shared" si="16"/>
        <v>1.8708184687500002</v>
      </c>
      <c r="AM48" s="95">
        <f t="shared" si="17"/>
        <v>1.9175889304687503</v>
      </c>
    </row>
    <row r="49" spans="1:39" x14ac:dyDescent="0.2">
      <c r="A49" s="1079"/>
      <c r="B49" s="75" t="s">
        <v>89</v>
      </c>
      <c r="C49" s="101" t="s">
        <v>80</v>
      </c>
      <c r="D49" s="87">
        <v>2899.375</v>
      </c>
      <c r="E49" s="88">
        <v>3017.25</v>
      </c>
      <c r="F49" s="88">
        <v>3168.25</v>
      </c>
      <c r="G49" s="88">
        <v>3326.75</v>
      </c>
      <c r="H49" s="88">
        <v>3437.75</v>
      </c>
      <c r="I49" s="91">
        <v>3552.875</v>
      </c>
      <c r="J49" s="523">
        <v>2899.375</v>
      </c>
      <c r="K49" s="704">
        <v>3017.25</v>
      </c>
      <c r="L49" s="704">
        <v>3168.25</v>
      </c>
      <c r="M49" s="704">
        <v>3326.75</v>
      </c>
      <c r="N49" s="704">
        <v>3437.75</v>
      </c>
      <c r="O49" s="707">
        <v>3552.875</v>
      </c>
      <c r="P49" s="576">
        <f t="shared" si="6"/>
        <v>0</v>
      </c>
      <c r="Q49" s="514">
        <f t="shared" si="6"/>
        <v>0</v>
      </c>
      <c r="R49" s="514">
        <f t="shared" si="6"/>
        <v>0</v>
      </c>
      <c r="S49" s="514">
        <f t="shared" si="6"/>
        <v>0</v>
      </c>
      <c r="T49" s="514">
        <f t="shared" si="6"/>
        <v>0</v>
      </c>
      <c r="U49" s="515">
        <f t="shared" si="6"/>
        <v>0</v>
      </c>
      <c r="V49" s="85">
        <v>3750</v>
      </c>
      <c r="W49" s="79">
        <f t="shared" si="7"/>
        <v>4032</v>
      </c>
      <c r="X49" s="79">
        <f t="shared" si="8"/>
        <v>4234</v>
      </c>
      <c r="Y49" s="79">
        <f t="shared" si="9"/>
        <v>4446</v>
      </c>
      <c r="Z49" s="79">
        <f t="shared" si="10"/>
        <v>4558</v>
      </c>
      <c r="AA49" s="309">
        <f t="shared" si="11"/>
        <v>4672</v>
      </c>
      <c r="AB49" s="687">
        <f t="shared" si="12"/>
        <v>850.625</v>
      </c>
      <c r="AC49" s="690">
        <f t="shared" si="12"/>
        <v>1014.75</v>
      </c>
      <c r="AD49" s="690">
        <f t="shared" si="12"/>
        <v>1065.75</v>
      </c>
      <c r="AE49" s="690">
        <f t="shared" si="12"/>
        <v>1119.25</v>
      </c>
      <c r="AF49" s="690">
        <f t="shared" si="12"/>
        <v>1120.25</v>
      </c>
      <c r="AG49" s="699">
        <f t="shared" si="12"/>
        <v>1119.125</v>
      </c>
      <c r="AH49" s="689">
        <v>1.5</v>
      </c>
      <c r="AI49" s="94">
        <f t="shared" si="13"/>
        <v>1.6125</v>
      </c>
      <c r="AJ49" s="94">
        <f t="shared" si="14"/>
        <v>1.693125</v>
      </c>
      <c r="AK49" s="94">
        <f t="shared" si="15"/>
        <v>1.7777812500000001</v>
      </c>
      <c r="AL49" s="94">
        <f t="shared" si="16"/>
        <v>1.82222578125</v>
      </c>
      <c r="AM49" s="95">
        <f t="shared" si="17"/>
        <v>1.8677814257812499</v>
      </c>
    </row>
    <row r="50" spans="1:39" x14ac:dyDescent="0.2">
      <c r="A50" s="1079"/>
      <c r="B50" s="75" t="s">
        <v>88</v>
      </c>
      <c r="C50" s="101" t="s">
        <v>80</v>
      </c>
      <c r="D50" s="87">
        <v>2824.375</v>
      </c>
      <c r="E50" s="88">
        <v>2936.25</v>
      </c>
      <c r="F50" s="88">
        <v>3083.25</v>
      </c>
      <c r="G50" s="88">
        <v>3237.75</v>
      </c>
      <c r="H50" s="88">
        <v>3346.25</v>
      </c>
      <c r="I50" s="91">
        <v>3459.375</v>
      </c>
      <c r="J50" s="523">
        <v>2824.375</v>
      </c>
      <c r="K50" s="704">
        <v>2936.25</v>
      </c>
      <c r="L50" s="704">
        <v>3083.25</v>
      </c>
      <c r="M50" s="704">
        <v>3237.75</v>
      </c>
      <c r="N50" s="704">
        <v>3346.25</v>
      </c>
      <c r="O50" s="707">
        <v>3459.375</v>
      </c>
      <c r="P50" s="576">
        <f t="shared" si="6"/>
        <v>0</v>
      </c>
      <c r="Q50" s="514">
        <f t="shared" si="6"/>
        <v>0</v>
      </c>
      <c r="R50" s="514">
        <f t="shared" si="6"/>
        <v>0</v>
      </c>
      <c r="S50" s="514">
        <f t="shared" si="6"/>
        <v>0</v>
      </c>
      <c r="T50" s="514">
        <f t="shared" si="6"/>
        <v>0</v>
      </c>
      <c r="U50" s="515">
        <f t="shared" si="6"/>
        <v>0</v>
      </c>
      <c r="V50" s="85">
        <v>3600</v>
      </c>
      <c r="W50" s="79">
        <f t="shared" si="7"/>
        <v>3870</v>
      </c>
      <c r="X50" s="79">
        <f t="shared" si="8"/>
        <v>4064</v>
      </c>
      <c r="Y50" s="79">
        <f t="shared" si="9"/>
        <v>4268</v>
      </c>
      <c r="Z50" s="79">
        <f t="shared" si="10"/>
        <v>4375</v>
      </c>
      <c r="AA50" s="309">
        <f t="shared" si="11"/>
        <v>4485</v>
      </c>
      <c r="AB50" s="687">
        <f t="shared" si="12"/>
        <v>775.625</v>
      </c>
      <c r="AC50" s="690">
        <f t="shared" si="12"/>
        <v>933.75</v>
      </c>
      <c r="AD50" s="690">
        <f t="shared" si="12"/>
        <v>980.75</v>
      </c>
      <c r="AE50" s="690">
        <f t="shared" si="12"/>
        <v>1030.25</v>
      </c>
      <c r="AF50" s="690">
        <f t="shared" si="12"/>
        <v>1028.75</v>
      </c>
      <c r="AG50" s="699">
        <f t="shared" si="12"/>
        <v>1025.625</v>
      </c>
      <c r="AH50" s="689">
        <v>1.44</v>
      </c>
      <c r="AI50" s="94">
        <f t="shared" si="13"/>
        <v>1.548</v>
      </c>
      <c r="AJ50" s="94">
        <f t="shared" si="14"/>
        <v>1.6254</v>
      </c>
      <c r="AK50" s="94">
        <f t="shared" si="15"/>
        <v>1.7066699999999999</v>
      </c>
      <c r="AL50" s="94">
        <f t="shared" si="16"/>
        <v>1.7493367499999999</v>
      </c>
      <c r="AM50" s="95">
        <f t="shared" si="17"/>
        <v>1.7930701687499999</v>
      </c>
    </row>
    <row r="51" spans="1:39" x14ac:dyDescent="0.2">
      <c r="A51" s="1079"/>
      <c r="B51" s="75" t="s">
        <v>91</v>
      </c>
      <c r="C51" s="101" t="s">
        <v>80</v>
      </c>
      <c r="D51" s="87">
        <v>2799.375</v>
      </c>
      <c r="E51" s="88">
        <v>2909.75</v>
      </c>
      <c r="F51" s="88">
        <v>3055.25</v>
      </c>
      <c r="G51" s="88">
        <v>3208.25</v>
      </c>
      <c r="H51" s="88">
        <v>3316.25</v>
      </c>
      <c r="I51" s="91">
        <v>3428.375</v>
      </c>
      <c r="J51" s="523">
        <v>2799.375</v>
      </c>
      <c r="K51" s="704">
        <v>2909.75</v>
      </c>
      <c r="L51" s="704">
        <v>3055.25</v>
      </c>
      <c r="M51" s="704">
        <v>3208.25</v>
      </c>
      <c r="N51" s="704">
        <v>3316.25</v>
      </c>
      <c r="O51" s="707">
        <v>3428.375</v>
      </c>
      <c r="P51" s="576">
        <f t="shared" si="6"/>
        <v>0</v>
      </c>
      <c r="Q51" s="514">
        <f t="shared" si="6"/>
        <v>0</v>
      </c>
      <c r="R51" s="514">
        <f t="shared" si="6"/>
        <v>0</v>
      </c>
      <c r="S51" s="514">
        <f t="shared" si="6"/>
        <v>0</v>
      </c>
      <c r="T51" s="514">
        <f t="shared" si="6"/>
        <v>0</v>
      </c>
      <c r="U51" s="515">
        <f t="shared" si="6"/>
        <v>0</v>
      </c>
      <c r="V51" s="85">
        <v>3550</v>
      </c>
      <c r="W51" s="79">
        <f t="shared" si="7"/>
        <v>3817</v>
      </c>
      <c r="X51" s="79">
        <f t="shared" si="8"/>
        <v>4008</v>
      </c>
      <c r="Y51" s="79">
        <f t="shared" si="9"/>
        <v>4209</v>
      </c>
      <c r="Z51" s="79">
        <f t="shared" si="10"/>
        <v>4315</v>
      </c>
      <c r="AA51" s="309">
        <f t="shared" si="11"/>
        <v>4423</v>
      </c>
      <c r="AB51" s="687">
        <f t="shared" si="12"/>
        <v>750.625</v>
      </c>
      <c r="AC51" s="690">
        <f t="shared" si="12"/>
        <v>907.25</v>
      </c>
      <c r="AD51" s="690">
        <f t="shared" si="12"/>
        <v>952.75</v>
      </c>
      <c r="AE51" s="690">
        <f t="shared" si="12"/>
        <v>1000.75</v>
      </c>
      <c r="AF51" s="690">
        <f t="shared" si="12"/>
        <v>998.75</v>
      </c>
      <c r="AG51" s="699">
        <f t="shared" si="12"/>
        <v>994.625</v>
      </c>
      <c r="AH51" s="689">
        <v>1.42</v>
      </c>
      <c r="AI51" s="94">
        <f t="shared" si="13"/>
        <v>1.5265</v>
      </c>
      <c r="AJ51" s="94">
        <f t="shared" si="14"/>
        <v>1.6028249999999999</v>
      </c>
      <c r="AK51" s="94">
        <f t="shared" si="15"/>
        <v>1.68296625</v>
      </c>
      <c r="AL51" s="94">
        <f t="shared" si="16"/>
        <v>1.72504040625</v>
      </c>
      <c r="AM51" s="95">
        <f t="shared" si="17"/>
        <v>1.7681664164062501</v>
      </c>
    </row>
    <row r="52" spans="1:39" x14ac:dyDescent="0.2">
      <c r="A52" s="1079">
        <v>15</v>
      </c>
      <c r="B52" s="75" t="s">
        <v>92</v>
      </c>
      <c r="C52" s="101" t="s">
        <v>80</v>
      </c>
      <c r="D52" s="87">
        <v>2259.375</v>
      </c>
      <c r="E52" s="88">
        <v>2331.875</v>
      </c>
      <c r="F52" s="88">
        <v>2448.625</v>
      </c>
      <c r="G52" s="88">
        <v>2571.375</v>
      </c>
      <c r="H52" s="88">
        <v>2662</v>
      </c>
      <c r="I52" s="91">
        <v>2757.375</v>
      </c>
      <c r="J52" s="523">
        <v>2259.375</v>
      </c>
      <c r="K52" s="704">
        <v>2331.875</v>
      </c>
      <c r="L52" s="704">
        <v>2448.625</v>
      </c>
      <c r="M52" s="704">
        <v>2571.375</v>
      </c>
      <c r="N52" s="704">
        <v>2662</v>
      </c>
      <c r="O52" s="707">
        <v>2757.375</v>
      </c>
      <c r="P52" s="576">
        <f t="shared" si="6"/>
        <v>0</v>
      </c>
      <c r="Q52" s="514">
        <f t="shared" si="6"/>
        <v>0</v>
      </c>
      <c r="R52" s="514">
        <f t="shared" si="6"/>
        <v>0</v>
      </c>
      <c r="S52" s="514">
        <f t="shared" si="6"/>
        <v>0</v>
      </c>
      <c r="T52" s="514">
        <f t="shared" si="6"/>
        <v>0</v>
      </c>
      <c r="U52" s="515">
        <f t="shared" si="6"/>
        <v>0</v>
      </c>
      <c r="V52" s="85">
        <v>2525</v>
      </c>
      <c r="W52" s="79">
        <f t="shared" si="7"/>
        <v>2715</v>
      </c>
      <c r="X52" s="79">
        <f t="shared" si="8"/>
        <v>2851</v>
      </c>
      <c r="Y52" s="79">
        <f t="shared" si="9"/>
        <v>2994</v>
      </c>
      <c r="Z52" s="79">
        <f t="shared" si="10"/>
        <v>3069</v>
      </c>
      <c r="AA52" s="309">
        <f t="shared" si="11"/>
        <v>3146</v>
      </c>
      <c r="AB52" s="687">
        <f t="shared" si="12"/>
        <v>265.625</v>
      </c>
      <c r="AC52" s="690">
        <f t="shared" si="12"/>
        <v>383.125</v>
      </c>
      <c r="AD52" s="690">
        <f t="shared" si="12"/>
        <v>402.375</v>
      </c>
      <c r="AE52" s="690">
        <f t="shared" si="12"/>
        <v>422.625</v>
      </c>
      <c r="AF52" s="690">
        <f t="shared" si="12"/>
        <v>407</v>
      </c>
      <c r="AG52" s="699">
        <f t="shared" si="12"/>
        <v>388.625</v>
      </c>
      <c r="AH52" s="689">
        <v>1.01</v>
      </c>
      <c r="AI52" s="94">
        <f t="shared" si="13"/>
        <v>1.08575</v>
      </c>
      <c r="AJ52" s="94">
        <f t="shared" si="14"/>
        <v>1.1400375</v>
      </c>
      <c r="AK52" s="94">
        <f t="shared" si="15"/>
        <v>1.1970393750000001</v>
      </c>
      <c r="AL52" s="94">
        <f t="shared" si="16"/>
        <v>1.2269653593750001</v>
      </c>
      <c r="AM52" s="95">
        <f t="shared" si="17"/>
        <v>1.2576394933593751</v>
      </c>
    </row>
    <row r="53" spans="1:39" ht="15" customHeight="1" thickBot="1" x14ac:dyDescent="0.25">
      <c r="A53" s="1081"/>
      <c r="B53" s="100" t="s">
        <v>87</v>
      </c>
      <c r="C53" s="102" t="s">
        <v>80</v>
      </c>
      <c r="D53" s="89">
        <v>2246.875</v>
      </c>
      <c r="E53" s="92">
        <v>2318.375</v>
      </c>
      <c r="F53" s="92">
        <v>2434.625</v>
      </c>
      <c r="G53" s="92">
        <v>2485.875</v>
      </c>
      <c r="H53" s="92">
        <v>2574.5</v>
      </c>
      <c r="I53" s="93">
        <v>2667.875</v>
      </c>
      <c r="J53" s="525">
        <v>2246.875</v>
      </c>
      <c r="K53" s="710">
        <v>2318.375</v>
      </c>
      <c r="L53" s="710">
        <v>2434.625</v>
      </c>
      <c r="M53" s="710">
        <v>2485.875</v>
      </c>
      <c r="N53" s="710">
        <v>2574.5</v>
      </c>
      <c r="O53" s="727">
        <v>2667.875</v>
      </c>
      <c r="P53" s="577">
        <f t="shared" si="6"/>
        <v>0</v>
      </c>
      <c r="Q53" s="516">
        <f t="shared" si="6"/>
        <v>0</v>
      </c>
      <c r="R53" s="516">
        <f t="shared" si="6"/>
        <v>0</v>
      </c>
      <c r="S53" s="516">
        <f t="shared" si="6"/>
        <v>0</v>
      </c>
      <c r="T53" s="516">
        <f t="shared" si="6"/>
        <v>0</v>
      </c>
      <c r="U53" s="517">
        <f t="shared" si="6"/>
        <v>0</v>
      </c>
      <c r="V53" s="86">
        <v>2500</v>
      </c>
      <c r="W53" s="81">
        <f t="shared" si="7"/>
        <v>2688</v>
      </c>
      <c r="X53" s="81">
        <f t="shared" si="8"/>
        <v>2823</v>
      </c>
      <c r="Y53" s="81">
        <f>ROUNDUP(X53*$CZ$15+X53,0)</f>
        <v>2823</v>
      </c>
      <c r="Z53" s="81">
        <f t="shared" si="10"/>
        <v>2894</v>
      </c>
      <c r="AA53" s="691">
        <f t="shared" si="11"/>
        <v>2967</v>
      </c>
      <c r="AB53" s="696">
        <f t="shared" si="12"/>
        <v>253.125</v>
      </c>
      <c r="AC53" s="697">
        <f t="shared" si="12"/>
        <v>369.625</v>
      </c>
      <c r="AD53" s="697">
        <f t="shared" si="12"/>
        <v>388.375</v>
      </c>
      <c r="AE53" s="697">
        <f t="shared" si="12"/>
        <v>337.125</v>
      </c>
      <c r="AF53" s="697">
        <f t="shared" si="12"/>
        <v>319.5</v>
      </c>
      <c r="AG53" s="698">
        <f t="shared" si="12"/>
        <v>299.125</v>
      </c>
      <c r="AH53" s="692">
        <v>1</v>
      </c>
      <c r="AI53" s="96">
        <f t="shared" si="13"/>
        <v>1.075</v>
      </c>
      <c r="AJ53" s="96">
        <f t="shared" si="14"/>
        <v>1.1287499999999999</v>
      </c>
      <c r="AK53" s="96">
        <f t="shared" si="15"/>
        <v>1.1851874999999998</v>
      </c>
      <c r="AL53" s="96">
        <f t="shared" si="16"/>
        <v>1.2148171874999998</v>
      </c>
      <c r="AM53" s="97">
        <f t="shared" si="17"/>
        <v>1.2451876171874998</v>
      </c>
    </row>
    <row r="54" spans="1:39" x14ac:dyDescent="0.25">
      <c r="V54" s="83"/>
      <c r="W54" s="83"/>
      <c r="X54" s="83"/>
      <c r="Y54" s="83"/>
      <c r="Z54" s="83"/>
      <c r="AA54" s="83"/>
      <c r="AB54" s="98"/>
      <c r="AC54" s="98"/>
      <c r="AD54" s="98"/>
      <c r="AE54" s="98"/>
      <c r="AF54" s="98"/>
      <c r="AG54" s="98"/>
      <c r="AH54" s="83"/>
      <c r="AI54" s="83"/>
      <c r="AJ54" s="83"/>
      <c r="AK54" s="83"/>
      <c r="AL54" s="83"/>
      <c r="AM54" s="83"/>
    </row>
    <row r="55" spans="1:39" x14ac:dyDescent="0.25">
      <c r="V55" s="83"/>
      <c r="W55" s="83"/>
      <c r="X55" s="83"/>
      <c r="Y55" s="83"/>
      <c r="Z55" s="83"/>
      <c r="AA55" s="83"/>
      <c r="AB55" s="98"/>
      <c r="AC55" s="98"/>
      <c r="AD55" s="98"/>
      <c r="AE55" s="98"/>
      <c r="AF55" s="98"/>
      <c r="AG55" s="98"/>
      <c r="AH55" s="83"/>
      <c r="AI55" s="83"/>
      <c r="AJ55" s="83"/>
      <c r="AK55" s="83"/>
      <c r="AL55" s="83"/>
      <c r="AM55" s="83"/>
    </row>
  </sheetData>
  <mergeCells count="68">
    <mergeCell ref="B13:B16"/>
    <mergeCell ref="F22:H22"/>
    <mergeCell ref="A48:A51"/>
    <mergeCell ref="A52:A53"/>
    <mergeCell ref="C13:C16"/>
    <mergeCell ref="A46:A47"/>
    <mergeCell ref="A24:A27"/>
    <mergeCell ref="B24:B27"/>
    <mergeCell ref="C24:C27"/>
    <mergeCell ref="A28:A30"/>
    <mergeCell ref="A13:A16"/>
    <mergeCell ref="A31:A32"/>
    <mergeCell ref="A33:A34"/>
    <mergeCell ref="A35:A36"/>
    <mergeCell ref="A37:A38"/>
    <mergeCell ref="A42:A43"/>
    <mergeCell ref="A44:A45"/>
    <mergeCell ref="D23:I23"/>
    <mergeCell ref="J23:O23"/>
    <mergeCell ref="D24:I24"/>
    <mergeCell ref="J24:O24"/>
    <mergeCell ref="P23:U23"/>
    <mergeCell ref="P24:U24"/>
    <mergeCell ref="AB12:AG12"/>
    <mergeCell ref="AH12:AM12"/>
    <mergeCell ref="V11:AA11"/>
    <mergeCell ref="AD11:AF11"/>
    <mergeCell ref="AB24:AG24"/>
    <mergeCell ref="AH24:AM24"/>
    <mergeCell ref="V22:AA22"/>
    <mergeCell ref="AD22:AF22"/>
    <mergeCell ref="AH22:AM22"/>
    <mergeCell ref="V23:AA23"/>
    <mergeCell ref="AB23:AG23"/>
    <mergeCell ref="AH23:AM23"/>
    <mergeCell ref="V24:AA24"/>
    <mergeCell ref="D20:I21"/>
    <mergeCell ref="J20:O21"/>
    <mergeCell ref="P20:U21"/>
    <mergeCell ref="I4:L4"/>
    <mergeCell ref="V20:AM21"/>
    <mergeCell ref="V9:AM10"/>
    <mergeCell ref="AH13:AM13"/>
    <mergeCell ref="J13:O13"/>
    <mergeCell ref="P13:U13"/>
    <mergeCell ref="V13:AA13"/>
    <mergeCell ref="AB13:AG13"/>
    <mergeCell ref="D13:I13"/>
    <mergeCell ref="F11:H11"/>
    <mergeCell ref="D9:I10"/>
    <mergeCell ref="AH11:AM11"/>
    <mergeCell ref="D12:I12"/>
    <mergeCell ref="J22:O22"/>
    <mergeCell ref="R22:T22"/>
    <mergeCell ref="V4:Y4"/>
    <mergeCell ref="J5:L5"/>
    <mergeCell ref="W5:Y5"/>
    <mergeCell ref="J6:L6"/>
    <mergeCell ref="W6:Y6"/>
    <mergeCell ref="J7:L7"/>
    <mergeCell ref="W7:Y7"/>
    <mergeCell ref="J11:O11"/>
    <mergeCell ref="R11:T11"/>
    <mergeCell ref="J9:O10"/>
    <mergeCell ref="P9:U10"/>
    <mergeCell ref="J12:O12"/>
    <mergeCell ref="P12:U12"/>
    <mergeCell ref="V12:AA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functii de conducere</vt:lpstr>
      <vt:lpstr>Didactic_Predare Universitar</vt:lpstr>
      <vt:lpstr>Didactic_Auxiliar</vt:lpstr>
      <vt:lpstr>Cercetare</vt:lpstr>
      <vt:lpstr>BCU-uri</vt:lpstr>
      <vt:lpstr>Personal Nedidactic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MAG67</dc:creator>
  <cp:lastModifiedBy>T214</cp:lastModifiedBy>
  <cp:lastPrinted>2022-01-21T06:05:36Z</cp:lastPrinted>
  <dcterms:created xsi:type="dcterms:W3CDTF">2018-03-30T07:23:33Z</dcterms:created>
  <dcterms:modified xsi:type="dcterms:W3CDTF">2022-01-21T06:05:45Z</dcterms:modified>
</cp:coreProperties>
</file>